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VON CT MTQ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<sst xmlns="http://schemas.openxmlformats.org/spreadsheetml/2006/main" count="45" uniqueCount="45">
  <si>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STT</t>
  </si>
  <si>
    <t>Giải ngân</t>
  </si>
  <si>
    <t>Khối lượng</t>
  </si>
  <si>
    <t>TX Bình Long</t>
  </si>
  <si>
    <t>GHI CHÚ</t>
  </si>
  <si>
    <t xml:space="preserve">ĐVT: Triệu đồng </t>
  </si>
  <si>
    <t xml:space="preserve">NGÀNH - LĨNH VỰC </t>
  </si>
  <si>
    <t>KẾ HOẠCH 2012</t>
  </si>
  <si>
    <t xml:space="preserve">THỰC HIỆN </t>
  </si>
  <si>
    <t xml:space="preserve">Tỷ lệ giải ngân </t>
  </si>
  <si>
    <t>Tổng số</t>
  </si>
  <si>
    <t>Vốn ĐTPT</t>
  </si>
  <si>
    <t>Vốn SN</t>
  </si>
  <si>
    <t>Sự nghiệp</t>
  </si>
  <si>
    <t>đầu tư</t>
  </si>
  <si>
    <t>VỐN CHƯƠNG TRÌNH MỤC TIÊU</t>
  </si>
  <si>
    <r>
      <t>Chöông trình  vieäc laøm</t>
    </r>
    <r>
      <rPr>
        <sz val="12"/>
        <rFont val="Times New Roman"/>
        <family val="1"/>
      </rPr>
      <t xml:space="preserve"> và dạy nghề</t>
    </r>
  </si>
  <si>
    <t>Chöông trình  giaûm ngheøo bền vững</t>
  </si>
  <si>
    <t>Chöông trình MTQG về y tế</t>
  </si>
  <si>
    <t>Chöông trình Daân soá -KHHGÑ</t>
  </si>
  <si>
    <t>Chöông trình  veä sinh an toaøn thöïc phaåm</t>
  </si>
  <si>
    <t>Chöông trình Vaên hoùa</t>
  </si>
  <si>
    <t>Chöông trình Giaùo duïc - ñaøo taïo</t>
  </si>
  <si>
    <t xml:space="preserve"> - Sở GD - ĐT</t>
  </si>
  <si>
    <t xml:space="preserve"> - TRường CĐSP</t>
  </si>
  <si>
    <t xml:space="preserve"> - TRường PT dân tộc nội trú</t>
  </si>
  <si>
    <t>Chương trình phòng chống ma túy</t>
  </si>
  <si>
    <t>Chương trình phòng chống tội phạm</t>
  </si>
  <si>
    <t>Chương trình phòng chống HIV/AIDS</t>
  </si>
  <si>
    <t>Chương trình đưa thông tin về cơ sở miền núi, vùng núi, vùng sâu, vùng xa, biên giới và hải đảo</t>
  </si>
  <si>
    <t>Chöông trình nöôùc saïch vaø veä sinh moâi tröôøng noâng thoân</t>
  </si>
  <si>
    <t>Chương trình 5 triệu ha rừng</t>
  </si>
  <si>
    <t>Chương trình xây dựng nông thôn mới</t>
  </si>
  <si>
    <t>TX Đồng Xoài</t>
  </si>
  <si>
    <t>Huyện Đồng Phú</t>
  </si>
  <si>
    <t>TX Phước Long</t>
  </si>
  <si>
    <t>Huyện Bù Gia Mập</t>
  </si>
  <si>
    <t xml:space="preserve">Huyện Chơn Thành </t>
  </si>
  <si>
    <t>Huyện Bù Đăng</t>
  </si>
  <si>
    <t>Huyện Bù Đốp</t>
  </si>
  <si>
    <t>Huyện Hớn Quản</t>
  </si>
  <si>
    <t>Huyện Lộc Ninh</t>
  </si>
  <si>
    <t>Sở Nông nghiệp -PTNT</t>
  </si>
  <si>
    <r>
      <t xml:space="preserve">(Bổ sung </t>
    </r>
    <r>
      <rPr>
        <b/>
        <i/>
        <sz val="12"/>
        <rFont val="Times New Roman"/>
        <family val="1"/>
      </rPr>
      <t xml:space="preserve">7.100 </t>
    </r>
    <r>
      <rPr>
        <i/>
        <sz val="12"/>
        <rFont val="Times New Roman"/>
        <family val="1"/>
      </rPr>
      <t>triệu đồng vốn CT nước sạch - VSMTNT so với QĐ 1639/QĐ-UBND)</t>
    </r>
  </si>
  <si>
    <t>GIẢI NGÂN VỐN CHƯƠNG TRÌNH MỤC TIÊU QUỐC GIA NĂM 2012
TỈNH BÌNH PHƯỚC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</si>
</sst>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  <numFmt numFmtId="167" formatCode="#,##0.0"/>
    <numFmt numFmtId="168" formatCode="0.0%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VNI-Times"/>
      <family val="0"/>
    </font>
    <font>
      <sz val="12"/>
      <name val="VNI-Times"/>
      <family val="0"/>
    </font>
    <font>
      <i/>
      <sz val="11"/>
      <name val="VNI-Times"/>
      <family val="0"/>
    </font>
    <font>
      <i/>
      <sz val="11"/>
      <name val="Times New Roman"/>
      <family val="1"/>
    </font>
    <font>
      <i/>
      <sz val="12"/>
      <name val="VNI-Times"/>
      <family val="0"/>
    </font>
    <font>
      <i/>
      <sz val="12"/>
      <color indexed="10"/>
      <name val="Times New Roman"/>
      <family val="1"/>
    </font>
    <font>
      <sz val="12"/>
      <color indexed="10"/>
      <name val="VNI-Time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vertical="center" wrapText="1"/>
    </xf>
    <xf numFmtId="3" fontId="15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7" fillId="20" borderId="10" xfId="0" applyNumberFormat="1" applyFont="1" applyFill="1" applyBorder="1" applyAlignment="1">
      <alignment horizontal="center" vertical="center" wrapText="1"/>
    </xf>
    <xf numFmtId="3" fontId="7" fillId="20" borderId="1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7" fillId="24" borderId="11" xfId="0" applyNumberFormat="1" applyFont="1" applyFill="1" applyBorder="1" applyAlignment="1">
      <alignment horizontal="center" vertical="center" wrapText="1"/>
    </xf>
    <xf numFmtId="3" fontId="7" fillId="24" borderId="11" xfId="0" applyNumberFormat="1" applyFont="1" applyFill="1" applyBorder="1" applyAlignment="1">
      <alignment vertical="center" wrapText="1"/>
    </xf>
    <xf numFmtId="3" fontId="11" fillId="24" borderId="0" xfId="0" applyNumberFormat="1" applyFont="1" applyFill="1" applyAlignment="1">
      <alignment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vertical="center" wrapText="1"/>
    </xf>
    <xf numFmtId="3" fontId="19" fillId="0" borderId="0" xfId="0" applyNumberFormat="1" applyFont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14" fillId="0" borderId="11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164" fontId="17" fillId="0" borderId="11" xfId="42" applyNumberFormat="1" applyFont="1" applyBorder="1" applyAlignment="1">
      <alignment vertical="center" wrapText="1"/>
    </xf>
    <xf numFmtId="164" fontId="22" fillId="0" borderId="11" xfId="42" applyNumberFormat="1" applyFont="1" applyBorder="1" applyAlignment="1">
      <alignment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164" fontId="19" fillId="0" borderId="13" xfId="42" applyNumberFormat="1" applyFont="1" applyBorder="1" applyAlignment="1">
      <alignment vertical="center" wrapText="1"/>
    </xf>
    <xf numFmtId="164" fontId="3" fillId="0" borderId="13" xfId="42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164" fontId="19" fillId="0" borderId="15" xfId="42" applyNumberFormat="1" applyFont="1" applyBorder="1" applyAlignment="1">
      <alignment vertical="center" wrapText="1"/>
    </xf>
    <xf numFmtId="164" fontId="3" fillId="0" borderId="15" xfId="42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164" fontId="19" fillId="0" borderId="11" xfId="42" applyNumberFormat="1" applyFont="1" applyBorder="1" applyAlignment="1">
      <alignment vertical="center" wrapText="1"/>
    </xf>
    <xf numFmtId="164" fontId="3" fillId="0" borderId="11" xfId="42" applyNumberFormat="1" applyFont="1" applyBorder="1" applyAlignment="1">
      <alignment horizontal="right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164" fontId="19" fillId="0" borderId="16" xfId="42" applyNumberFormat="1" applyFont="1" applyBorder="1" applyAlignment="1">
      <alignment vertical="center" wrapText="1"/>
    </xf>
    <xf numFmtId="164" fontId="3" fillId="0" borderId="16" xfId="42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2" fillId="22" borderId="0" xfId="0" applyNumberFormat="1" applyFont="1" applyFill="1" applyAlignment="1">
      <alignment horizontal="right" vertical="center" wrapText="1"/>
    </xf>
    <xf numFmtId="167" fontId="2" fillId="22" borderId="0" xfId="0" applyNumberFormat="1" applyFont="1" applyFill="1" applyAlignment="1">
      <alignment vertical="center" wrapText="1"/>
    </xf>
    <xf numFmtId="167" fontId="7" fillId="22" borderId="21" xfId="0" applyNumberFormat="1" applyFont="1" applyFill="1" applyBorder="1" applyAlignment="1">
      <alignment horizontal="center" vertical="center" wrapText="1"/>
    </xf>
    <xf numFmtId="167" fontId="7" fillId="22" borderId="13" xfId="0" applyNumberFormat="1" applyFont="1" applyFill="1" applyBorder="1" applyAlignment="1">
      <alignment horizontal="center" vertical="center" wrapText="1"/>
    </xf>
    <xf numFmtId="3" fontId="7" fillId="22" borderId="10" xfId="0" applyNumberFormat="1" applyFont="1" applyFill="1" applyBorder="1" applyAlignment="1">
      <alignment horizontal="center" vertical="center" wrapText="1"/>
    </xf>
    <xf numFmtId="167" fontId="7" fillId="22" borderId="22" xfId="0" applyNumberFormat="1" applyFont="1" applyFill="1" applyBorder="1" applyAlignment="1">
      <alignment horizontal="center" vertical="center" wrapText="1"/>
    </xf>
    <xf numFmtId="3" fontId="7" fillId="22" borderId="10" xfId="0" applyNumberFormat="1" applyFont="1" applyFill="1" applyBorder="1" applyAlignment="1">
      <alignment horizontal="right" vertical="center" wrapText="1"/>
    </xf>
    <xf numFmtId="3" fontId="7" fillId="22" borderId="11" xfId="0" applyNumberFormat="1" applyFont="1" applyFill="1" applyBorder="1" applyAlignment="1">
      <alignment vertical="center" wrapText="1"/>
    </xf>
    <xf numFmtId="167" fontId="7" fillId="22" borderId="11" xfId="0" applyNumberFormat="1" applyFont="1" applyFill="1" applyBorder="1" applyAlignment="1">
      <alignment vertical="center" wrapText="1"/>
    </xf>
    <xf numFmtId="3" fontId="14" fillId="22" borderId="11" xfId="0" applyNumberFormat="1" applyFont="1" applyFill="1" applyBorder="1" applyAlignment="1">
      <alignment horizontal="right" vertical="center" wrapText="1"/>
    </xf>
    <xf numFmtId="167" fontId="2" fillId="22" borderId="11" xfId="0" applyNumberFormat="1" applyFont="1" applyFill="1" applyBorder="1" applyAlignment="1">
      <alignment vertical="center" wrapText="1"/>
    </xf>
    <xf numFmtId="3" fontId="19" fillId="22" borderId="11" xfId="0" applyNumberFormat="1" applyFont="1" applyFill="1" applyBorder="1" applyAlignment="1">
      <alignment horizontal="right" vertical="center" wrapText="1"/>
    </xf>
    <xf numFmtId="164" fontId="12" fillId="22" borderId="12" xfId="0" applyNumberFormat="1" applyFont="1" applyFill="1" applyBorder="1" applyAlignment="1">
      <alignment horizontal="right" vertical="center" wrapText="1"/>
    </xf>
    <xf numFmtId="164" fontId="10" fillId="22" borderId="12" xfId="0" applyNumberFormat="1" applyFont="1" applyFill="1" applyBorder="1" applyAlignment="1">
      <alignment horizontal="right" vertical="center" wrapText="1"/>
    </xf>
    <xf numFmtId="3" fontId="2" fillId="22" borderId="11" xfId="0" applyNumberFormat="1" applyFont="1" applyFill="1" applyBorder="1" applyAlignment="1">
      <alignment horizontal="right" vertical="center" wrapText="1"/>
    </xf>
    <xf numFmtId="3" fontId="2" fillId="22" borderId="11" xfId="0" applyNumberFormat="1" applyFont="1" applyFill="1" applyBorder="1" applyAlignment="1">
      <alignment vertical="center" wrapText="1"/>
    </xf>
    <xf numFmtId="3" fontId="2" fillId="22" borderId="16" xfId="0" applyNumberFormat="1" applyFont="1" applyFill="1" applyBorder="1" applyAlignment="1">
      <alignment vertical="center" wrapText="1"/>
    </xf>
    <xf numFmtId="167" fontId="2" fillId="22" borderId="16" xfId="0" applyNumberFormat="1" applyFont="1" applyFill="1" applyBorder="1" applyAlignment="1">
      <alignment vertical="center" wrapText="1"/>
    </xf>
    <xf numFmtId="3" fontId="5" fillId="22" borderId="0" xfId="0" applyNumberFormat="1" applyFont="1" applyFill="1" applyAlignment="1">
      <alignment horizontal="right" vertical="center" wrapText="1"/>
    </xf>
    <xf numFmtId="167" fontId="5" fillId="22" borderId="0" xfId="0" applyNumberFormat="1" applyFont="1" applyFill="1" applyAlignment="1">
      <alignment vertical="center" wrapText="1"/>
    </xf>
    <xf numFmtId="3" fontId="7" fillId="25" borderId="0" xfId="0" applyNumberFormat="1" applyFont="1" applyFill="1" applyBorder="1" applyAlignment="1">
      <alignment horizontal="center" vertical="center" wrapText="1"/>
    </xf>
    <xf numFmtId="3" fontId="16" fillId="25" borderId="10" xfId="0" applyNumberFormat="1" applyFont="1" applyFill="1" applyBorder="1" applyAlignment="1">
      <alignment horizontal="center" vertical="center" wrapText="1"/>
    </xf>
    <xf numFmtId="3" fontId="7" fillId="25" borderId="10" xfId="0" applyNumberFormat="1" applyFont="1" applyFill="1" applyBorder="1" applyAlignment="1">
      <alignment horizontal="center" vertical="center" wrapText="1"/>
    </xf>
    <xf numFmtId="3" fontId="7" fillId="25" borderId="11" xfId="0" applyNumberFormat="1" applyFont="1" applyFill="1" applyBorder="1" applyAlignment="1">
      <alignment vertical="center" wrapText="1"/>
    </xf>
    <xf numFmtId="3" fontId="17" fillId="25" borderId="11" xfId="0" applyNumberFormat="1" applyFont="1" applyFill="1" applyBorder="1" applyAlignment="1">
      <alignment vertical="center" wrapText="1"/>
    </xf>
    <xf numFmtId="3" fontId="18" fillId="25" borderId="11" xfId="0" applyNumberFormat="1" applyFont="1" applyFill="1" applyBorder="1" applyAlignment="1">
      <alignment vertical="center" wrapText="1"/>
    </xf>
    <xf numFmtId="164" fontId="17" fillId="25" borderId="11" xfId="42" applyNumberFormat="1" applyFont="1" applyFill="1" applyBorder="1" applyAlignment="1">
      <alignment vertical="center" wrapText="1"/>
    </xf>
    <xf numFmtId="164" fontId="19" fillId="25" borderId="13" xfId="42" applyNumberFormat="1" applyFont="1" applyFill="1" applyBorder="1" applyAlignment="1">
      <alignment vertical="center" wrapText="1"/>
    </xf>
    <xf numFmtId="164" fontId="19" fillId="25" borderId="15" xfId="42" applyNumberFormat="1" applyFont="1" applyFill="1" applyBorder="1" applyAlignment="1">
      <alignment vertical="center" wrapText="1"/>
    </xf>
    <xf numFmtId="164" fontId="19" fillId="25" borderId="11" xfId="42" applyNumberFormat="1" applyFont="1" applyFill="1" applyBorder="1" applyAlignment="1">
      <alignment vertical="center" wrapText="1"/>
    </xf>
    <xf numFmtId="164" fontId="19" fillId="25" borderId="16" xfId="42" applyNumberFormat="1" applyFont="1" applyFill="1" applyBorder="1" applyAlignment="1">
      <alignment vertical="center" wrapText="1"/>
    </xf>
    <xf numFmtId="3" fontId="10" fillId="25" borderId="0" xfId="0" applyNumberFormat="1" applyFont="1" applyFill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6.28125" style="12" customWidth="1"/>
    <col min="2" max="2" width="65.7109375" style="2" customWidth="1"/>
    <col min="3" max="3" width="10.7109375" style="106" customWidth="1"/>
    <col min="4" max="5" width="9.28125" style="2" customWidth="1"/>
    <col min="6" max="6" width="10.421875" style="64" customWidth="1"/>
    <col min="7" max="7" width="8.7109375" style="93" customWidth="1"/>
    <col min="8" max="8" width="9.00390625" style="94" customWidth="1"/>
    <col min="9" max="9" width="13.7109375" style="2" customWidth="1"/>
    <col min="10" max="10" width="9.140625" style="2" customWidth="1"/>
    <col min="11" max="11" width="10.57421875" style="2" customWidth="1"/>
    <col min="12" max="12" width="10.140625" style="2" customWidth="1"/>
    <col min="13" max="16384" width="9.140625" style="2" customWidth="1"/>
  </cols>
  <sheetData>
    <row r="1" spans="1:9" ht="46.5" customHeight="1">
      <c r="A1" s="66" t="s">
        <v>44</v>
      </c>
      <c r="B1" s="67"/>
      <c r="C1" s="67"/>
      <c r="D1" s="67"/>
      <c r="E1" s="67"/>
      <c r="F1" s="67"/>
      <c r="G1" s="67"/>
      <c r="H1" s="67"/>
      <c r="I1" s="67"/>
    </row>
    <row r="2" spans="1:9" ht="25.5" customHeight="1">
      <c r="A2" s="68" t="s">
        <v>5</v>
      </c>
      <c r="B2" s="68"/>
      <c r="C2" s="95"/>
      <c r="D2" s="3"/>
      <c r="E2" s="3"/>
      <c r="F2" s="4"/>
      <c r="G2" s="75"/>
      <c r="H2" s="76"/>
      <c r="I2" s="5"/>
    </row>
    <row r="3" spans="1:9" s="7" customFormat="1" ht="12.75" customHeight="1">
      <c r="A3" s="69" t="s">
        <v>0</v>
      </c>
      <c r="B3" s="69" t="s">
        <v>6</v>
      </c>
      <c r="C3" s="69" t="s">
        <v>7</v>
      </c>
      <c r="D3" s="69"/>
      <c r="E3" s="69"/>
      <c r="F3" s="71" t="s">
        <v>8</v>
      </c>
      <c r="G3" s="72"/>
      <c r="H3" s="77" t="s">
        <v>9</v>
      </c>
      <c r="I3" s="69" t="s">
        <v>4</v>
      </c>
    </row>
    <row r="4" spans="1:9" s="7" customFormat="1" ht="6" customHeight="1">
      <c r="A4" s="70"/>
      <c r="B4" s="70"/>
      <c r="C4" s="69"/>
      <c r="D4" s="69"/>
      <c r="E4" s="69"/>
      <c r="F4" s="73"/>
      <c r="G4" s="74"/>
      <c r="H4" s="78"/>
      <c r="I4" s="70"/>
    </row>
    <row r="5" spans="1:12" s="1" customFormat="1" ht="31.5" customHeight="1">
      <c r="A5" s="70"/>
      <c r="B5" s="70"/>
      <c r="C5" s="96" t="s">
        <v>10</v>
      </c>
      <c r="D5" s="8" t="s">
        <v>11</v>
      </c>
      <c r="E5" s="8" t="s">
        <v>12</v>
      </c>
      <c r="F5" s="6" t="s">
        <v>2</v>
      </c>
      <c r="G5" s="79" t="s">
        <v>1</v>
      </c>
      <c r="H5" s="80"/>
      <c r="I5" s="70"/>
      <c r="K5" s="9" t="s">
        <v>13</v>
      </c>
      <c r="L5" s="9" t="s">
        <v>14</v>
      </c>
    </row>
    <row r="6" spans="1:12" s="12" customFormat="1" ht="15.75">
      <c r="A6" s="10">
        <v>1</v>
      </c>
      <c r="B6" s="10">
        <v>2</v>
      </c>
      <c r="C6" s="97">
        <v>3</v>
      </c>
      <c r="D6" s="10">
        <v>4</v>
      </c>
      <c r="E6" s="10">
        <v>5</v>
      </c>
      <c r="F6" s="11">
        <v>6</v>
      </c>
      <c r="G6" s="81">
        <v>7</v>
      </c>
      <c r="H6" s="79">
        <v>8</v>
      </c>
      <c r="I6" s="10">
        <v>9</v>
      </c>
      <c r="K6" s="13"/>
      <c r="L6" s="13"/>
    </row>
    <row r="7" spans="1:12" s="16" customFormat="1" ht="15.75">
      <c r="A7" s="14"/>
      <c r="B7" s="15" t="s">
        <v>15</v>
      </c>
      <c r="C7" s="98">
        <f>C8+C9+C10+C11+C12+C13+C14+C18+C19+C20+C21+C22+C23+C24</f>
        <v>202364</v>
      </c>
      <c r="D7" s="15">
        <f>D8+D9+D10+D11+D12+D13+D14+D18+D19+D20+D21+D22+D24</f>
        <v>66673</v>
      </c>
      <c r="E7" s="15">
        <f>E8+E9+E10+E11+E12+E13+E14+E18+E19+E20+E21+E22+E24</f>
        <v>132822</v>
      </c>
      <c r="F7" s="15">
        <f>F8+F9+F10+F11+F12+F13+F14+F18+F19+F20+F21+F22+F24</f>
        <v>101250</v>
      </c>
      <c r="G7" s="82">
        <f>G8+G9+G10+G11+G12+G13+G14+G18+G19+G20+G21+G22+G24</f>
        <v>120728</v>
      </c>
      <c r="H7" s="83">
        <f>G7/C7*100</f>
        <v>59.65883259868357</v>
      </c>
      <c r="I7" s="15"/>
      <c r="K7" s="15">
        <v>21668</v>
      </c>
      <c r="L7" s="15">
        <f>L8+L9+L10+L11+L12+L13+L14+L18+L19+L20+L21+L22+L24</f>
        <v>29949</v>
      </c>
    </row>
    <row r="8" spans="1:12" ht="17.25">
      <c r="A8" s="17">
        <v>1</v>
      </c>
      <c r="B8" s="18" t="s">
        <v>16</v>
      </c>
      <c r="C8" s="99">
        <f>D8+E8</f>
        <v>40653</v>
      </c>
      <c r="D8" s="18">
        <v>3000</v>
      </c>
      <c r="E8" s="18">
        <v>37653</v>
      </c>
      <c r="F8" s="19">
        <v>24950</v>
      </c>
      <c r="G8" s="84">
        <v>25558</v>
      </c>
      <c r="H8" s="85">
        <f>G8/C8*100</f>
        <v>62.86866897891914</v>
      </c>
      <c r="I8" s="20"/>
      <c r="K8" s="21">
        <v>4615</v>
      </c>
      <c r="L8" s="22">
        <v>7288</v>
      </c>
    </row>
    <row r="9" spans="1:13" ht="17.25">
      <c r="A9" s="17">
        <v>2</v>
      </c>
      <c r="B9" s="18" t="s">
        <v>17</v>
      </c>
      <c r="C9" s="99">
        <f aca="true" t="shared" si="0" ref="C9:C23">D9+E9</f>
        <v>17106</v>
      </c>
      <c r="D9" s="18">
        <v>14200</v>
      </c>
      <c r="E9" s="18">
        <v>2906</v>
      </c>
      <c r="F9" s="19">
        <v>10664</v>
      </c>
      <c r="G9" s="84">
        <v>11893</v>
      </c>
      <c r="H9" s="85">
        <f aca="true" t="shared" si="1" ref="H9:H24">G9/C9*100</f>
        <v>69.52531275575822</v>
      </c>
      <c r="I9" s="20"/>
      <c r="K9" s="21">
        <v>911</v>
      </c>
      <c r="L9" s="22">
        <v>2722</v>
      </c>
      <c r="M9" s="2">
        <v>213</v>
      </c>
    </row>
    <row r="10" spans="1:12" ht="17.25">
      <c r="A10" s="17">
        <v>3</v>
      </c>
      <c r="B10" s="18" t="s">
        <v>18</v>
      </c>
      <c r="C10" s="99">
        <f t="shared" si="0"/>
        <v>8269</v>
      </c>
      <c r="D10" s="18"/>
      <c r="E10" s="18">
        <v>8269</v>
      </c>
      <c r="F10" s="19">
        <v>6455</v>
      </c>
      <c r="G10" s="84">
        <v>7740</v>
      </c>
      <c r="H10" s="85">
        <f t="shared" si="1"/>
        <v>93.6026121659209</v>
      </c>
      <c r="I10" s="20"/>
      <c r="K10" s="21">
        <f>3107</f>
        <v>3107</v>
      </c>
      <c r="L10" s="22"/>
    </row>
    <row r="11" spans="1:12" ht="17.25">
      <c r="A11" s="17">
        <v>4</v>
      </c>
      <c r="B11" s="18" t="s">
        <v>19</v>
      </c>
      <c r="C11" s="99">
        <f t="shared" si="0"/>
        <v>7811</v>
      </c>
      <c r="D11" s="18"/>
      <c r="E11" s="18">
        <v>7811</v>
      </c>
      <c r="F11" s="19">
        <v>3697</v>
      </c>
      <c r="G11" s="84">
        <v>4252</v>
      </c>
      <c r="H11" s="85">
        <f t="shared" si="1"/>
        <v>54.43605172193061</v>
      </c>
      <c r="I11" s="20"/>
      <c r="K11" s="21">
        <f>2567+173</f>
        <v>2740</v>
      </c>
      <c r="L11" s="22"/>
    </row>
    <row r="12" spans="1:12" ht="17.25">
      <c r="A12" s="17">
        <v>5</v>
      </c>
      <c r="B12" s="18" t="s">
        <v>20</v>
      </c>
      <c r="C12" s="99">
        <f t="shared" si="0"/>
        <v>2063</v>
      </c>
      <c r="D12" s="18"/>
      <c r="E12" s="18">
        <v>2063</v>
      </c>
      <c r="F12" s="19">
        <v>1903</v>
      </c>
      <c r="G12" s="84">
        <v>2007</v>
      </c>
      <c r="H12" s="85">
        <f t="shared" si="1"/>
        <v>97.28550654386815</v>
      </c>
      <c r="I12" s="20"/>
      <c r="K12" s="21">
        <v>1353</v>
      </c>
      <c r="L12" s="22"/>
    </row>
    <row r="13" spans="1:12" ht="17.25">
      <c r="A13" s="17">
        <v>6</v>
      </c>
      <c r="B13" s="18" t="s">
        <v>21</v>
      </c>
      <c r="C13" s="99">
        <f t="shared" si="0"/>
        <v>8839</v>
      </c>
      <c r="D13" s="18">
        <v>3673</v>
      </c>
      <c r="E13" s="18">
        <v>5166</v>
      </c>
      <c r="F13" s="19">
        <v>6360</v>
      </c>
      <c r="G13" s="84">
        <v>6360</v>
      </c>
      <c r="H13" s="85">
        <f t="shared" si="1"/>
        <v>71.95384093223215</v>
      </c>
      <c r="I13" s="20"/>
      <c r="K13" s="21">
        <v>660</v>
      </c>
      <c r="L13" s="21">
        <v>762</v>
      </c>
    </row>
    <row r="14" spans="1:12" ht="17.25">
      <c r="A14" s="17">
        <v>7</v>
      </c>
      <c r="B14" s="18" t="s">
        <v>22</v>
      </c>
      <c r="C14" s="99">
        <f t="shared" si="0"/>
        <v>48506</v>
      </c>
      <c r="D14" s="18"/>
      <c r="E14" s="18">
        <v>48506</v>
      </c>
      <c r="F14" s="19">
        <v>15636</v>
      </c>
      <c r="G14" s="84">
        <v>25949</v>
      </c>
      <c r="H14" s="85">
        <f t="shared" si="1"/>
        <v>53.49647466292829</v>
      </c>
      <c r="I14" s="20"/>
      <c r="K14" s="21">
        <v>205</v>
      </c>
      <c r="L14" s="21">
        <v>7355</v>
      </c>
    </row>
    <row r="15" spans="1:12" s="27" customFormat="1" ht="16.5">
      <c r="A15" s="23"/>
      <c r="B15" s="24" t="s">
        <v>23</v>
      </c>
      <c r="C15" s="100">
        <f t="shared" si="0"/>
        <v>39951</v>
      </c>
      <c r="D15" s="24"/>
      <c r="E15" s="24">
        <f>E14-E16-E17</f>
        <v>39951</v>
      </c>
      <c r="F15" s="25">
        <f>F14-F16-F17</f>
        <v>15092</v>
      </c>
      <c r="G15" s="86">
        <f>G14-G16-G17</f>
        <v>25405</v>
      </c>
      <c r="H15" s="85"/>
      <c r="I15" s="26"/>
      <c r="K15" s="28"/>
      <c r="L15" s="28">
        <f>L14-L16-L17</f>
        <v>6811</v>
      </c>
    </row>
    <row r="16" spans="1:12" s="27" customFormat="1" ht="16.5">
      <c r="A16" s="23"/>
      <c r="B16" s="24" t="s">
        <v>24</v>
      </c>
      <c r="C16" s="100">
        <f t="shared" si="0"/>
        <v>4555</v>
      </c>
      <c r="D16" s="24"/>
      <c r="E16" s="24">
        <f>475+80+4000</f>
        <v>4555</v>
      </c>
      <c r="F16" s="24">
        <v>473</v>
      </c>
      <c r="G16" s="86">
        <f>L16+K16</f>
        <v>473</v>
      </c>
      <c r="H16" s="85"/>
      <c r="I16" s="26"/>
      <c r="K16" s="28"/>
      <c r="L16" s="28">
        <v>473</v>
      </c>
    </row>
    <row r="17" spans="1:12" s="27" customFormat="1" ht="16.5">
      <c r="A17" s="29"/>
      <c r="B17" s="26" t="s">
        <v>25</v>
      </c>
      <c r="C17" s="100">
        <f t="shared" si="0"/>
        <v>4000</v>
      </c>
      <c r="D17" s="26"/>
      <c r="E17" s="26">
        <v>4000</v>
      </c>
      <c r="F17" s="30">
        <v>71</v>
      </c>
      <c r="G17" s="86">
        <f>L17+K17</f>
        <v>71</v>
      </c>
      <c r="H17" s="85"/>
      <c r="I17" s="26"/>
      <c r="K17" s="28"/>
      <c r="L17" s="28">
        <v>71</v>
      </c>
    </row>
    <row r="18" spans="1:12" ht="17.25">
      <c r="A18" s="31">
        <v>8</v>
      </c>
      <c r="B18" s="20" t="s">
        <v>26</v>
      </c>
      <c r="C18" s="99">
        <f t="shared" si="0"/>
        <v>2800</v>
      </c>
      <c r="D18" s="20"/>
      <c r="E18" s="32">
        <v>2800</v>
      </c>
      <c r="F18" s="19">
        <v>2351</v>
      </c>
      <c r="G18" s="84">
        <v>2351</v>
      </c>
      <c r="H18" s="85">
        <f t="shared" si="1"/>
        <v>83.96428571428571</v>
      </c>
      <c r="I18" s="20"/>
      <c r="K18" s="21">
        <v>1645</v>
      </c>
      <c r="L18" s="22"/>
    </row>
    <row r="19" spans="1:12" s="33" customFormat="1" ht="17.25">
      <c r="A19" s="31">
        <v>9</v>
      </c>
      <c r="B19" s="20" t="s">
        <v>27</v>
      </c>
      <c r="C19" s="99">
        <f t="shared" si="0"/>
        <v>1000</v>
      </c>
      <c r="D19" s="20"/>
      <c r="E19" s="18">
        <v>1000</v>
      </c>
      <c r="F19" s="19">
        <v>1000</v>
      </c>
      <c r="G19" s="84">
        <v>1000</v>
      </c>
      <c r="H19" s="85">
        <f t="shared" si="1"/>
        <v>100</v>
      </c>
      <c r="I19" s="20"/>
      <c r="K19" s="21">
        <v>620</v>
      </c>
      <c r="L19" s="22"/>
    </row>
    <row r="20" spans="1:12" s="35" customFormat="1" ht="17.25">
      <c r="A20" s="31">
        <v>10</v>
      </c>
      <c r="B20" s="20" t="s">
        <v>28</v>
      </c>
      <c r="C20" s="99">
        <f t="shared" si="0"/>
        <v>5272</v>
      </c>
      <c r="D20" s="20">
        <v>3000</v>
      </c>
      <c r="E20" s="20">
        <v>2272</v>
      </c>
      <c r="F20" s="34">
        <v>3501</v>
      </c>
      <c r="G20" s="84">
        <v>4207</v>
      </c>
      <c r="H20" s="85">
        <f t="shared" si="1"/>
        <v>79.79893778452201</v>
      </c>
      <c r="I20" s="20"/>
      <c r="K20" s="36">
        <f>5076-K10+876</f>
        <v>2845</v>
      </c>
      <c r="L20" s="36">
        <v>614</v>
      </c>
    </row>
    <row r="21" spans="1:12" s="35" customFormat="1" ht="31.5">
      <c r="A21" s="31">
        <v>11</v>
      </c>
      <c r="B21" s="20" t="s">
        <v>29</v>
      </c>
      <c r="C21" s="99">
        <f t="shared" si="0"/>
        <v>570</v>
      </c>
      <c r="D21" s="20"/>
      <c r="E21" s="20">
        <v>570</v>
      </c>
      <c r="F21" s="34">
        <v>408</v>
      </c>
      <c r="G21" s="87">
        <v>408</v>
      </c>
      <c r="H21" s="88">
        <f t="shared" si="1"/>
        <v>71.57894736842105</v>
      </c>
      <c r="I21" s="20"/>
      <c r="K21" s="37"/>
      <c r="L21" s="37"/>
    </row>
    <row r="22" spans="1:12" s="39" customFormat="1" ht="17.25">
      <c r="A22" s="31">
        <v>12</v>
      </c>
      <c r="B22" s="18" t="s">
        <v>30</v>
      </c>
      <c r="C22" s="99">
        <f t="shared" si="0"/>
        <v>21050</v>
      </c>
      <c r="D22" s="18">
        <f>12500+6600</f>
        <v>19100</v>
      </c>
      <c r="E22" s="20">
        <f>1450+500</f>
        <v>1950</v>
      </c>
      <c r="F22" s="38">
        <v>5472</v>
      </c>
      <c r="G22" s="89">
        <v>8232</v>
      </c>
      <c r="H22" s="85">
        <f t="shared" si="1"/>
        <v>39.10688836104513</v>
      </c>
      <c r="I22" s="38"/>
      <c r="K22" s="40">
        <v>869</v>
      </c>
      <c r="L22" s="40">
        <v>4029</v>
      </c>
    </row>
    <row r="23" spans="1:12" s="39" customFormat="1" ht="17.25">
      <c r="A23" s="31">
        <v>13</v>
      </c>
      <c r="B23" s="18" t="s">
        <v>31</v>
      </c>
      <c r="C23" s="99">
        <f t="shared" si="0"/>
        <v>2869</v>
      </c>
      <c r="D23" s="18">
        <v>2869</v>
      </c>
      <c r="E23" s="20"/>
      <c r="F23" s="41">
        <v>2698</v>
      </c>
      <c r="G23" s="87">
        <v>2698</v>
      </c>
      <c r="H23" s="88">
        <f t="shared" si="1"/>
        <v>94.03973509933775</v>
      </c>
      <c r="I23" s="38"/>
      <c r="K23" s="42"/>
      <c r="L23" s="42"/>
    </row>
    <row r="24" spans="1:12" s="33" customFormat="1" ht="17.25">
      <c r="A24" s="31">
        <v>14</v>
      </c>
      <c r="B24" s="20" t="s">
        <v>32</v>
      </c>
      <c r="C24" s="101">
        <f>SUM(C25:C35)</f>
        <v>35556</v>
      </c>
      <c r="D24" s="43">
        <f>SUM(D25:D35)</f>
        <v>23700</v>
      </c>
      <c r="E24" s="43">
        <f>SUM(E25:E35)</f>
        <v>11856</v>
      </c>
      <c r="F24" s="44">
        <v>18853</v>
      </c>
      <c r="G24" s="84">
        <v>20771</v>
      </c>
      <c r="H24" s="85">
        <f t="shared" si="1"/>
        <v>58.417707278659016</v>
      </c>
      <c r="I24" s="20"/>
      <c r="K24" s="22">
        <f>SUM(K25:K34)</f>
        <v>706</v>
      </c>
      <c r="L24" s="22">
        <f>SUM(L25:L34)</f>
        <v>7179</v>
      </c>
    </row>
    <row r="25" spans="1:12" s="27" customFormat="1" ht="17.25">
      <c r="A25" s="45"/>
      <c r="B25" s="46" t="s">
        <v>33</v>
      </c>
      <c r="C25" s="102">
        <f>D25+E25</f>
        <v>3351</v>
      </c>
      <c r="D25" s="47">
        <v>2370</v>
      </c>
      <c r="E25" s="47">
        <v>981</v>
      </c>
      <c r="F25" s="48">
        <v>0</v>
      </c>
      <c r="G25" s="90"/>
      <c r="H25" s="85"/>
      <c r="I25" s="49"/>
      <c r="K25" s="28"/>
      <c r="L25" s="28"/>
    </row>
    <row r="26" spans="1:12" s="27" customFormat="1" ht="17.25">
      <c r="A26" s="50"/>
      <c r="B26" s="51" t="s">
        <v>34</v>
      </c>
      <c r="C26" s="103">
        <f>D26+E26</f>
        <v>3511</v>
      </c>
      <c r="D26" s="52">
        <v>2370</v>
      </c>
      <c r="E26" s="52">
        <v>1141</v>
      </c>
      <c r="F26" s="53"/>
      <c r="G26" s="90"/>
      <c r="H26" s="85"/>
      <c r="I26" s="54"/>
      <c r="K26" s="28"/>
      <c r="L26" s="28">
        <v>1252</v>
      </c>
    </row>
    <row r="27" spans="1:12" s="27" customFormat="1" ht="17.25">
      <c r="A27" s="50"/>
      <c r="B27" s="51" t="s">
        <v>3</v>
      </c>
      <c r="C27" s="103">
        <f aca="true" t="shared" si="2" ref="C27:C35">D27+E27</f>
        <v>3326</v>
      </c>
      <c r="D27" s="52">
        <v>2370</v>
      </c>
      <c r="E27" s="52">
        <v>956</v>
      </c>
      <c r="F27" s="53"/>
      <c r="G27" s="90"/>
      <c r="H27" s="85"/>
      <c r="I27" s="54"/>
      <c r="K27" s="28"/>
      <c r="L27" s="28">
        <v>516</v>
      </c>
    </row>
    <row r="28" spans="1:12" s="27" customFormat="1" ht="17.25">
      <c r="A28" s="50"/>
      <c r="B28" s="51" t="s">
        <v>35</v>
      </c>
      <c r="C28" s="103">
        <f t="shared" si="2"/>
        <v>3326</v>
      </c>
      <c r="D28" s="52">
        <v>2370</v>
      </c>
      <c r="E28" s="52">
        <v>956</v>
      </c>
      <c r="F28" s="53"/>
      <c r="G28" s="90"/>
      <c r="H28" s="85"/>
      <c r="I28" s="54"/>
      <c r="K28" s="28"/>
      <c r="L28" s="28"/>
    </row>
    <row r="29" spans="1:12" s="27" customFormat="1" ht="17.25">
      <c r="A29" s="50"/>
      <c r="B29" s="51" t="s">
        <v>36</v>
      </c>
      <c r="C29" s="103">
        <f t="shared" si="2"/>
        <v>3736</v>
      </c>
      <c r="D29" s="52">
        <v>2370</v>
      </c>
      <c r="E29" s="52">
        <v>1366</v>
      </c>
      <c r="F29" s="53"/>
      <c r="G29" s="90"/>
      <c r="H29" s="85"/>
      <c r="I29" s="54"/>
      <c r="K29" s="28"/>
      <c r="L29" s="28">
        <v>582</v>
      </c>
    </row>
    <row r="30" spans="1:12" s="27" customFormat="1" ht="17.25">
      <c r="A30" s="50"/>
      <c r="B30" s="51" t="s">
        <v>37</v>
      </c>
      <c r="C30" s="103">
        <f t="shared" si="2"/>
        <v>3486</v>
      </c>
      <c r="D30" s="52">
        <v>2370</v>
      </c>
      <c r="E30" s="52">
        <v>1116</v>
      </c>
      <c r="F30" s="53"/>
      <c r="G30" s="90"/>
      <c r="H30" s="85"/>
      <c r="I30" s="54"/>
      <c r="K30" s="28"/>
      <c r="L30" s="28"/>
    </row>
    <row r="31" spans="1:12" s="27" customFormat="1" ht="17.25">
      <c r="A31" s="50"/>
      <c r="B31" s="51" t="s">
        <v>38</v>
      </c>
      <c r="C31" s="103">
        <f t="shared" si="2"/>
        <v>3661</v>
      </c>
      <c r="D31" s="52">
        <v>2370</v>
      </c>
      <c r="E31" s="52">
        <v>1291</v>
      </c>
      <c r="F31" s="53"/>
      <c r="G31" s="90"/>
      <c r="H31" s="85"/>
      <c r="I31" s="54"/>
      <c r="K31" s="28"/>
      <c r="L31" s="28">
        <v>2352</v>
      </c>
    </row>
    <row r="32" spans="1:12" s="27" customFormat="1" ht="17.25">
      <c r="A32" s="50"/>
      <c r="B32" s="51" t="s">
        <v>39</v>
      </c>
      <c r="C32" s="103">
        <f t="shared" si="2"/>
        <v>3436</v>
      </c>
      <c r="D32" s="52">
        <v>2370</v>
      </c>
      <c r="E32" s="52">
        <v>1066</v>
      </c>
      <c r="F32" s="53"/>
      <c r="G32" s="90"/>
      <c r="H32" s="85"/>
      <c r="I32" s="54"/>
      <c r="K32" s="28"/>
      <c r="L32" s="28">
        <v>1959</v>
      </c>
    </row>
    <row r="33" spans="1:12" s="27" customFormat="1" ht="17.25">
      <c r="A33" s="50"/>
      <c r="B33" s="51" t="s">
        <v>40</v>
      </c>
      <c r="C33" s="103">
        <f t="shared" si="2"/>
        <v>3611</v>
      </c>
      <c r="D33" s="52">
        <v>2370</v>
      </c>
      <c r="E33" s="52">
        <v>1241</v>
      </c>
      <c r="F33" s="53"/>
      <c r="G33" s="90"/>
      <c r="H33" s="85"/>
      <c r="I33" s="54"/>
      <c r="K33" s="28">
        <v>706</v>
      </c>
      <c r="L33" s="28">
        <v>0</v>
      </c>
    </row>
    <row r="34" spans="1:12" s="27" customFormat="1" ht="17.25">
      <c r="A34" s="55"/>
      <c r="B34" s="51" t="s">
        <v>41</v>
      </c>
      <c r="C34" s="104">
        <f t="shared" si="2"/>
        <v>3661</v>
      </c>
      <c r="D34" s="56">
        <v>2370</v>
      </c>
      <c r="E34" s="56">
        <v>1291</v>
      </c>
      <c r="F34" s="57"/>
      <c r="G34" s="90"/>
      <c r="H34" s="85"/>
      <c r="I34" s="38"/>
      <c r="K34" s="28"/>
      <c r="L34" s="28">
        <v>518</v>
      </c>
    </row>
    <row r="35" spans="1:12" s="27" customFormat="1" ht="17.25">
      <c r="A35" s="58"/>
      <c r="B35" s="59" t="s">
        <v>42</v>
      </c>
      <c r="C35" s="105">
        <f t="shared" si="2"/>
        <v>451</v>
      </c>
      <c r="D35" s="60"/>
      <c r="E35" s="60">
        <v>451</v>
      </c>
      <c r="F35" s="61"/>
      <c r="G35" s="91"/>
      <c r="H35" s="92"/>
      <c r="I35" s="62"/>
      <c r="K35" s="63">
        <v>384</v>
      </c>
      <c r="L35" s="28"/>
    </row>
    <row r="36" spans="2:9" ht="15.75">
      <c r="B36" s="65" t="s">
        <v>43</v>
      </c>
      <c r="C36" s="65"/>
      <c r="D36" s="65"/>
      <c r="E36" s="65"/>
      <c r="F36" s="65"/>
      <c r="G36" s="65"/>
      <c r="H36" s="65"/>
      <c r="I36" s="65"/>
    </row>
    <row r="38" ht="15">
      <c r="C38" s="106">
        <f>C7-7100</f>
        <v>195264</v>
      </c>
    </row>
  </sheetData>
  <sheetProtection/>
  <mergeCells count="9">
    <mergeCell ref="B36:I36"/>
    <mergeCell ref="A1:I1"/>
    <mergeCell ref="A2:B2"/>
    <mergeCell ref="A3:A5"/>
    <mergeCell ref="B3:B5"/>
    <mergeCell ref="C3:E4"/>
    <mergeCell ref="F3:G4"/>
    <mergeCell ref="H3:H5"/>
    <mergeCell ref="I3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User</cp:lastModifiedBy>
  <cp:lastPrinted>2013-06-28T03:00:30Z</cp:lastPrinted>
  <dcterms:created xsi:type="dcterms:W3CDTF">2012-06-18T02:18:11Z</dcterms:created>
  <dcterms:modified xsi:type="dcterms:W3CDTF">2014-04-29T08:35:01Z</dcterms:modified>
  <cp:category/>
  <cp:version/>
  <cp:contentType/>
  <cp:contentStatus/>
</cp:coreProperties>
</file>