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2885" windowHeight="9285" tabRatio="894" activeTab="3"/>
  </bookViews>
  <sheets>
    <sheet name="PHU LUC A" sheetId="1" r:id="rId1"/>
    <sheet name="PL2" sheetId="2" state="hidden" r:id="rId2"/>
    <sheet name="A1" sheetId="3" r:id="rId3"/>
    <sheet name="A2" sheetId="4" r:id="rId4"/>
    <sheet name="A3" sheetId="5" r:id="rId5"/>
    <sheet name="A4" sheetId="6" r:id="rId6"/>
    <sheet name="BieunayKhongin" sheetId="7" state="hidden" r:id="rId7"/>
    <sheet name="Khongin" sheetId="8" state="hidden" r:id="rId8"/>
    <sheet name="PL17CCTT(khongin)" sheetId="9" state="hidden" r:id="rId9"/>
    <sheet name="Sheet3" sheetId="10" state="hidden" r:id="rId10"/>
    <sheet name="Pl14" sheetId="11" state="hidden" r:id="rId11"/>
    <sheet name="Sheet1" sheetId="12" state="hidden" r:id="rId12"/>
    <sheet name="Sheet2" sheetId="13" state="hidden" r:id="rId13"/>
    <sheet name="Sheet4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Fill" localSheetId="6" hidden="1">#REF!</definedName>
    <definedName name="_Fill" localSheetId="7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localSheetId="0" hidden="1">#REF!</definedName>
    <definedName name="_Sort" hidden="1">#REF!</definedName>
    <definedName name="CLVC3">0.1</definedName>
    <definedName name="DataFilter" localSheetId="6">[1]!DataFilter</definedName>
    <definedName name="DataFilter" localSheetId="7">[1]!DataFilter</definedName>
    <definedName name="DataFilter" localSheetId="0">[1]!DataFilter</definedName>
    <definedName name="DataFilter">[1]!DataFilter</definedName>
    <definedName name="DataSort" localSheetId="6">[1]!DataSort</definedName>
    <definedName name="DataSort" localSheetId="7">[1]!DataSort</definedName>
    <definedName name="DataSort" localSheetId="0">[1]!DataSort</definedName>
    <definedName name="DataSort">[1]!DataSort</definedName>
    <definedName name="GoBack" localSheetId="6">[1]!GoBack</definedName>
    <definedName name="GoBack" localSheetId="7">[1]!GoBack</definedName>
    <definedName name="GoBack" localSheetId="0">[1]!GoBack</definedName>
    <definedName name="GoBack">[1]!GoBack</definedName>
    <definedName name="h" localSheetId="2" hidden="1">{"'Sheet1'!$L$16"}</definedName>
    <definedName name="h" localSheetId="6" hidden="1">{"'Sheet1'!$L$16"}</definedName>
    <definedName name="h" localSheetId="7" hidden="1">{"'Sheet1'!$L$16"}</definedName>
    <definedName name="h" localSheetId="0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2" hidden="1">{"'Sheet1'!$L$16"}</definedName>
    <definedName name="HTML_Control" localSheetId="6" hidden="1">{"'Sheet1'!$L$16"}</definedName>
    <definedName name="HTML_Control" localSheetId="7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6" hidden="1">{"'Sheet1'!$L$16"}</definedName>
    <definedName name="huy" localSheetId="7" hidden="1">{"'Sheet1'!$L$16"}</definedName>
    <definedName name="huy" localSheetId="0" hidden="1">{"'Sheet1'!$L$16"}</definedName>
    <definedName name="huy" hidden="1">{"'Sheet1'!$L$16"}</definedName>
    <definedName name="_xlnm.Print_Area" localSheetId="3">'A2'!$A$2:$M$64</definedName>
    <definedName name="_xlnm.Print_Area" localSheetId="4">'A3'!$A$1:$M$23</definedName>
    <definedName name="_xlnm.Print_Area" localSheetId="5">'A4'!$A$1:$M$20</definedName>
    <definedName name="_xlnm.Print_Area" localSheetId="6">'BieunayKhongin'!$A$1:$O$52</definedName>
    <definedName name="_xlnm.Print_Area" localSheetId="7">'Khongin'!$A$1:$I$61</definedName>
    <definedName name="_xlnm.Print_Area" localSheetId="0">'PHU LUC A'!$A$1:$N$15</definedName>
    <definedName name="_xlnm.Print_Area" localSheetId="8">'PL17CCTT(khongin)'!$A$1:$V$39</definedName>
    <definedName name="_xlnm.Print_Titles" localSheetId="2">'A1'!$4:$5</definedName>
    <definedName name="_xlnm.Print_Titles" localSheetId="3">'A2'!$5:$6</definedName>
    <definedName name="_xlnm.Print_Titles" localSheetId="4">'A3'!$5:$6</definedName>
    <definedName name="_xlnm.Print_Titles" localSheetId="5">'A4'!$4:$4</definedName>
    <definedName name="_xlnm.Print_Titles" localSheetId="6">'BieunayKhongin'!$5:$5</definedName>
    <definedName name="_xlnm.Print_Titles" localSheetId="7">'Khongin'!$5:$5</definedName>
    <definedName name="_xlnm.Print_Titles" localSheetId="10">'Pl14'!$4:$5</definedName>
    <definedName name="_xlnm.Print_Titles" localSheetId="8">'PL17CCTT(khongin)'!$5:$5</definedName>
    <definedName name="_xlnm.Print_Titles" localSheetId="1">'PL2'!$4:$5</definedName>
    <definedName name="TaxTV">10%</definedName>
    <definedName name="TaxXL">5%</definedName>
    <definedName name="wrn.chi._.tiÆt." localSheetId="2" hidden="1">{#N/A,#N/A,FALSE,"Chi ti?t"}</definedName>
    <definedName name="wrn.chi._.tiÆt." localSheetId="7" hidden="1">{#N/A,#N/A,FALSE,"Chi ti?t"}</definedName>
    <definedName name="wrn.chi._.tiÆt." localSheetId="0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comments9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sharedStrings.xml><?xml version="1.0" encoding="utf-8"?>
<sst xmlns="http://schemas.openxmlformats.org/spreadsheetml/2006/main" count="995" uniqueCount="494">
  <si>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</si>
  <si>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</si>
  <si>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</si>
  <si>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</si>
  <si>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</si>
  <si>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</si>
  <si>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</si>
  <si>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</si>
  <si>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</si>
  <si>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</si>
  <si>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</si>
  <si>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B</t>
  </si>
  <si>
    <t>10-11</t>
  </si>
  <si>
    <t>1/100.000</t>
  </si>
  <si>
    <t>%o</t>
  </si>
  <si>
    <t>C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</si>
  <si>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</si>
  <si>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</si>
  <si>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</si>
  <si>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</si>
  <si>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</si>
  <si>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</si>
  <si>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</si>
  <si>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</si>
  <si>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</si>
  <si>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</si>
  <si>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</si>
  <si>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</si>
  <si>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</si>
  <si>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</si>
  <si>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</si>
  <si>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</si>
  <si>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</si>
  <si>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</si>
  <si>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</si>
  <si>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</si>
  <si>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</si>
  <si>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</si>
  <si>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</si>
  <si>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</si>
  <si>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</si>
  <si>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</si>
  <si>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</si>
  <si>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</si>
  <si>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</si>
  <si>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</si>
  <si>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</si>
  <si>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</si>
  <si>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</si>
  <si>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</si>
  <si>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</si>
  <si>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</si>
  <si>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</si>
  <si>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</si>
  <si>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</si>
  <si>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</si>
  <si>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</si>
  <si>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</si>
  <si>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</si>
  <si>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</si>
  <si>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</si>
  <si>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</si>
  <si>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</si>
  <si>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</si>
  <si>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</si>
  <si>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</si>
  <si>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</si>
  <si>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</si>
  <si>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</si>
  <si>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</si>
  <si>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</si>
  <si>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</si>
  <si>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</si>
  <si>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</si>
  <si>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</si>
  <si>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</si>
  <si>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</si>
  <si>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</si>
  <si>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</si>
  <si>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</si>
  <si>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</si>
  <si>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</si>
  <si>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</si>
  <si>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</si>
  <si>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</si>
  <si>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</si>
  <si>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</si>
  <si>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</si>
  <si>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</si>
  <si>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</si>
  <si>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</si>
  <si>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</si>
  <si>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</si>
  <si>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</si>
  <si>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</si>
  <si>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</si>
  <si>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</si>
  <si>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</si>
  <si>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</si>
  <si>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</si>
  <si>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</si>
  <si>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</si>
  <si>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</si>
  <si>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</si>
  <si>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</si>
  <si>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</si>
  <si>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</si>
  <si>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</si>
  <si>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</si>
  <si>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</si>
  <si>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</si>
  <si>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</si>
  <si>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</si>
  <si>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</si>
  <si>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</si>
  <si>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</si>
  <si>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</si>
  <si>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</si>
  <si>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</si>
  <si>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</si>
  <si>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</si>
  <si>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</si>
  <si>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</si>
  <si>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</si>
  <si>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</si>
  <si>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</si>
  <si>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</si>
  <si>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</si>
  <si>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</si>
  <si>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</si>
  <si>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</si>
  <si>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</si>
  <si>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</si>
  <si>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</si>
  <si>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</si>
  <si>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</si>
  <si>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</si>
  <si>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</si>
  <si>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</si>
  <si>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</si>
  <si>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</si>
  <si>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</si>
  <si>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</si>
  <si>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</si>
  <si>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</si>
  <si>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</si>
  <si>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</si>
  <si>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</si>
  <si>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</si>
  <si>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</si>
  <si>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</si>
  <si>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</si>
  <si>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</si>
  <si>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</si>
  <si>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</si>
  <si>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</si>
  <si>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</si>
  <si>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</si>
  <si>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</si>
  <si>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</si>
  <si>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</si>
  <si>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</si>
  <si>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</si>
  <si>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</si>
  <si>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</si>
  <si>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</si>
  <si>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</si>
  <si>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</si>
  <si>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</si>
  <si>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</si>
  <si>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</si>
  <si>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</si>
  <si>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</si>
  <si>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</si>
  <si>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</si>
  <si>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</si>
  <si>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</si>
  <si>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</si>
  <si>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</si>
  <si>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</si>
  <si>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</si>
  <si>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</si>
  <si>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</si>
  <si>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</si>
  <si>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</si>
  <si>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</si>
  <si>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</si>
  <si>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</si>
  <si>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</si>
  <si>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</si>
  <si>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</si>
  <si>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</si>
  <si>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</si>
  <si>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</si>
  <si>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</si>
  <si>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</si>
  <si>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</si>
  <si>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</si>
  <si>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</si>
  <si>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</si>
  <si>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</si>
  <si>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</si>
  <si>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</si>
  <si>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</si>
  <si>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</si>
  <si>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</si>
  <si>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</si>
  <si>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</si>
  <si>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</si>
  <si>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</si>
  <si>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</si>
  <si>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</si>
  <si>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</si>
  <si>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2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</si>
  <si>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</si>
  <si>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</si>
  <si>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</si>
  <si>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</si>
  <si>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</si>
  <si>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</si>
  <si>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</si>
  <si>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</si>
  <si>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</si>
  <si>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</si>
  <si>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</si>
  <si>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</si>
  <si>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</si>
  <si>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</si>
  <si>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</si>
  <si>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</si>
  <si>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</si>
  <si>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</si>
  <si>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</si>
  <si>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</si>
  <si>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</si>
  <si>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</si>
  <si>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</si>
  <si>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</si>
  <si>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</si>
  <si>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</si>
  <si>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</si>
  <si>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</si>
  <si>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</si>
  <si>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</si>
  <si>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</si>
  <si>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</si>
  <si>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</si>
  <si>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</si>
  <si>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</si>
  <si>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</si>
  <si>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</si>
  <si>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</si>
  <si>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</si>
  <si>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</si>
  <si>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</si>
  <si>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</si>
  <si>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</si>
  <si>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</si>
  <si>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</si>
  <si>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</si>
  <si>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</si>
  <si>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</si>
  <si>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</si>
  <si>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</si>
  <si>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</si>
  <si>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</si>
  <si>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</si>
  <si>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</si>
  <si>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</si>
  <si>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</si>
  <si>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</si>
  <si>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</si>
  <si>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</si>
  <si>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</si>
  <si>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</si>
  <si>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</si>
  <si>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</si>
  <si>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</si>
  <si>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</si>
  <si>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1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</si>
  <si>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</si>
  <si>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</si>
  <si>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</si>
  <si>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</si>
  <si>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</si>
  <si>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</si>
  <si>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</si>
  <si>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</si>
  <si>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</si>
  <si>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</si>
  <si>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</si>
  <si>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</si>
  <si>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</si>
  <si>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 xml:space="preserve"> % </t>
  </si>
  <si>
    <t xml:space="preserve"> - Lương thực có hạt</t>
  </si>
  <si>
    <t xml:space="preserve"> - Thịt hơi các loại</t>
  </si>
  <si>
    <t xml:space="preserve"> Triệu tấn </t>
  </si>
  <si>
    <t xml:space="preserve"> - Xi măng</t>
  </si>
  <si>
    <t>Thương mại</t>
  </si>
  <si>
    <t xml:space="preserve"> Tốc độ tăng tổng mức bán lẻ hàng hóa và dịch vụ tiêu dùng xã hội</t>
  </si>
  <si>
    <t>Du lịch</t>
  </si>
  <si>
    <t>Tổng kim ngạch xuất khẩu hàng hóa</t>
  </si>
  <si>
    <t>Tốc độ tăng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</si>
  <si>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</si>
  <si>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</si>
  <si>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</si>
  <si>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 xml:space="preserve"> Người </t>
  </si>
  <si>
    <t>- Tỷ lệ số xã có điện lưới quốc gia</t>
  </si>
  <si>
    <t>Tỷ đồng</t>
  </si>
  <si>
    <t>3</t>
  </si>
  <si>
    <t>Người</t>
  </si>
  <si>
    <t>Tổng số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</si>
  <si>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</si>
  <si>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</si>
  <si>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>- Số lượt khách du lịch nội địa</t>
  </si>
  <si>
    <t>So với GDP theo chỉ tiêu Đại hội Đảng các cấp</t>
  </si>
  <si>
    <t>Tỷ suất chết của người mẹ trong thời gian thai sản trên 100.000 trẻ đẻ sống</t>
  </si>
  <si>
    <t>Ghi chú: (*) Đầu tư trực tiếp nước ngoài là phần vốn góp của nhà đầu tư nước ngoài.</t>
  </si>
  <si>
    <t>Hợp tác xã</t>
  </si>
  <si>
    <t>Liên hiệp hợp tác xã</t>
  </si>
  <si>
    <t>Tổ hợp tác</t>
  </si>
  <si>
    <t xml:space="preserve">Tỷ đồng </t>
  </si>
  <si>
    <t xml:space="preserve">Triệu USD </t>
  </si>
  <si>
    <t>Nghìn người</t>
  </si>
  <si>
    <t xml:space="preserve">Tấn </t>
  </si>
  <si>
    <t>Ha</t>
  </si>
  <si>
    <t xml:space="preserve"> - Hạt điều nhân</t>
  </si>
  <si>
    <t xml:space="preserve"> - Tinh bột sắn</t>
  </si>
  <si>
    <t>1000 m3</t>
  </si>
  <si>
    <t xml:space="preserve"> - Gạch nung các loại</t>
  </si>
  <si>
    <t>1000 viên</t>
  </si>
  <si>
    <t xml:space="preserve"> - Nước máy</t>
  </si>
  <si>
    <t xml:space="preserve"> - Đá xây dựng các loại</t>
  </si>
  <si>
    <t xml:space="preserve"> - Linh kiện điện tử</t>
  </si>
  <si>
    <t>Bộ</t>
  </si>
  <si>
    <t xml:space="preserve"> - Bao tay BHLD</t>
  </si>
  <si>
    <t>1000 đôi</t>
  </si>
  <si>
    <t xml:space="preserve"> - Điện thương phẩm</t>
  </si>
  <si>
    <t>- Tỷ lệ số hộ dân sử dụng điện</t>
  </si>
  <si>
    <t xml:space="preserve">Nghìn lượt người </t>
  </si>
  <si>
    <t xml:space="preserve"> Nghìn lượt người </t>
  </si>
  <si>
    <t xml:space="preserve"> Tỷ đồng </t>
  </si>
  <si>
    <t>Triệu USD</t>
  </si>
  <si>
    <t xml:space="preserve"> Doanh nghiệp </t>
  </si>
  <si>
    <t xml:space="preserve"> - Cồn sinh học</t>
  </si>
  <si>
    <t>Triệu lít</t>
  </si>
  <si>
    <t>(Kèm theo Công văn số        /SKHĐT-THQH, ngày     tháng    năm 2020 của Sở Kế hoạch và Đầu tư)</t>
  </si>
  <si>
    <t>PHÁT TRIỂN NGÀNH, LĨNH VỰC KINH TẾ CHỦ YẾU</t>
  </si>
  <si>
    <t>Thực hiện giai đoạn 2011-2015</t>
  </si>
  <si>
    <t>Mục tiêu giai đoạn 2016-2020</t>
  </si>
  <si>
    <t>Thực hiện từng năm</t>
  </si>
  <si>
    <t>Ước TH 2020</t>
  </si>
  <si>
    <t>Ước thực hiện giai đoạn 2016-2020</t>
  </si>
  <si>
    <t>Đánh giá thực hiện với mục tiêu 2016-2020</t>
  </si>
  <si>
    <t>Cơ quan báo cáo</t>
  </si>
  <si>
    <t>VỀ CÔNG NGHIỆP</t>
  </si>
  <si>
    <t>Sở Công thương</t>
  </si>
  <si>
    <t>Giá trị sản xuất công nghiệp (IIP)</t>
  </si>
  <si>
    <t>Trong đó: chế biến, chế tạo</t>
  </si>
  <si>
    <t>Tỷ trọng công nghiệp chế biến, chế tạo</t>
  </si>
  <si>
    <t>Một số sản phẩm chủ yếu</t>
  </si>
  <si>
    <t>VỀ NÔNG NGHIỆP, LÂM NGHIỆP VÀ THỦY SẢN</t>
  </si>
  <si>
    <t>Sở Nông nghiệp và Phát triển nông thôn</t>
  </si>
  <si>
    <t xml:space="preserve">   Trong đó:  + Thóc</t>
  </si>
  <si>
    <t>- Cây công nghiệp lâu năm</t>
  </si>
  <si>
    <t xml:space="preserve"> Trong đó: + Cà phê</t>
  </si>
  <si>
    <t>Diện tích rừng trồng mới</t>
  </si>
  <si>
    <t>Sản lượng thuỷ hải sản</t>
  </si>
  <si>
    <t>- Nuôi trồng thuỷ sản</t>
  </si>
  <si>
    <t>- Khai thác thủy sản</t>
  </si>
  <si>
    <t>VỀ DỊCH VỤ</t>
  </si>
  <si>
    <t>Sở Văn hóa thể thao và Du lịch</t>
  </si>
  <si>
    <t>- Số lượt khách du lịch quốc tế</t>
  </si>
  <si>
    <t>VỀ DOANH NGHIỆP VÀ KINH TẾ TẬP THỂ</t>
  </si>
  <si>
    <t>Sở Kế hoạch và Đầu tư</t>
  </si>
  <si>
    <t>- Tổng số doanh nghiệp đăng ký thành lập (lũy kế)</t>
  </si>
  <si>
    <t>- Số doanh nghiệp hoạt động trong nền kinh tế (không tính các doanh nghiệp đã giải thể)</t>
  </si>
  <si>
    <t>- Số doanh nghiệp đăng ký mới</t>
  </si>
  <si>
    <t>- Tổng số vốn đăng ký của doanh nghiệp dân doanh thành lập mới</t>
  </si>
  <si>
    <t>- Số doanh nghiệp hoàn tất thủ tục giải thể</t>
  </si>
  <si>
    <t>Kinh tế tập thể</t>
  </si>
  <si>
    <t>- Tổng số  hợp tác xã</t>
  </si>
  <si>
    <t>+ Thành lập mới</t>
  </si>
  <si>
    <t>+ Giải thể</t>
  </si>
  <si>
    <t>- Tổng số lao động trong hợp tác xã</t>
  </si>
  <si>
    <t>Trong đó: Số lao động là thành viên hợp tác xã</t>
  </si>
  <si>
    <t>- Tổng số thành viên hợp tác xã</t>
  </si>
  <si>
    <t>- Tổng số liên hiệp hợp tác xã</t>
  </si>
  <si>
    <t>- Tổng số tổ hợp tác</t>
  </si>
  <si>
    <t>VỐN ĐẦU TƯ PHÁT TRIỂN TOÀN XÃ HỘI (theo giá hiện hành)</t>
  </si>
  <si>
    <t>- Nguồn ngân sách nhà nước</t>
  </si>
  <si>
    <t>- Tín dụng đầu tư phát triển nhà nước</t>
  </si>
  <si>
    <t>- Doanh nghiệp nhà nước</t>
  </si>
  <si>
    <t>- Dân cư và doanh nghiệp tư nhân</t>
  </si>
  <si>
    <r>
      <t xml:space="preserve">- Đầu tư trực tiếp nước ngoài </t>
    </r>
    <r>
      <rPr>
        <vertAlign val="superscript"/>
        <sz val="13"/>
        <rFont val="Times New Roman"/>
        <family val="1"/>
      </rPr>
      <t>(*)</t>
    </r>
  </si>
  <si>
    <t>- Huy động khác</t>
  </si>
  <si>
    <t>- Vốn đầu tư thực hiện</t>
  </si>
  <si>
    <t>- Vốn đăng ký</t>
  </si>
  <si>
    <t>+ Cấp mới</t>
  </si>
  <si>
    <t>+ Tăng thêm</t>
  </si>
  <si>
    <t>Hệ số ICOR</t>
  </si>
  <si>
    <t>CÁC LĨNH VỰC XÃ HỘI</t>
  </si>
  <si>
    <t>PHỤ LỤC A3</t>
  </si>
  <si>
    <t>VỀ DÂN SỐ</t>
  </si>
  <si>
    <t>Dân số trung bình</t>
  </si>
  <si>
    <t>Tỷ số giới tính của trẻ em mới sinh</t>
  </si>
  <si>
    <t>Số bé trai/100 bé gái</t>
  </si>
  <si>
    <t>Sở Y tế</t>
  </si>
  <si>
    <t xml:space="preserve"> VỀ LAO ĐỘNG</t>
  </si>
  <si>
    <t>Số người đi làm việc nước ngoài theo hợp đồng</t>
  </si>
  <si>
    <t>Sở Lao động thương binh và Xã hội</t>
  </si>
  <si>
    <t>VỀ Y TẾ</t>
  </si>
  <si>
    <t>Tỷ suất tử vong của trẻ em dưới 1 tuổi</t>
  </si>
  <si>
    <t>Tỷ suất tử vong của trẻ em dưới 5 tuổi</t>
  </si>
  <si>
    <t>MỘT SỐ CHỈ TIÊU KINH TẾ - XÃ HỘI CHỦ YẾU</t>
  </si>
  <si>
    <t>Quy mô GRDP  theo giá hiện hành</t>
  </si>
  <si>
    <t>GRDP bình quân đầu người</t>
  </si>
  <si>
    <t>Triệu đồng/người</t>
  </si>
  <si>
    <t>- Thuế, trợ cấp sản phẩm</t>
  </si>
  <si>
    <t>Thu ngân sách địa phương</t>
  </si>
  <si>
    <t>- Tổng thu ngân sách nhà nước trên địa bàn</t>
  </si>
  <si>
    <t>+ Thu nội địa (không kể thu từ dầu thô)</t>
  </si>
  <si>
    <t>+ Thu từ tiền sử dụng đất</t>
  </si>
  <si>
    <t>+ Thu từ xổ số kiến thiết</t>
  </si>
  <si>
    <t>- Thu ngân sách địa phương theo hướng phân cấp</t>
  </si>
  <si>
    <t>+ Phần ngân sách địa phương được hưởng theo phân chia</t>
  </si>
  <si>
    <t>+ Tỷ lệ điều tiết</t>
  </si>
  <si>
    <t>Chi ngân sách địa phương</t>
  </si>
  <si>
    <t>- Tổng chi cân đối ngân sách địa phương</t>
  </si>
  <si>
    <t>+ Chi đầu tư</t>
  </si>
  <si>
    <t>+ Chi thường xuyên (bao gồm chi cải cách tiền lương, tinh giảm biên chế)</t>
  </si>
  <si>
    <t>Bội thu/bội chi ngân sách địa phương</t>
  </si>
  <si>
    <t>Thứ hạng chỉ số năng lực canh tranh cấp tỉnh (PCI)</t>
  </si>
  <si>
    <t>Thứ hạng chỉ số hiệu quả quản trị và hành chính công cấp tỉnh (PAPI)</t>
  </si>
  <si>
    <t>Số doanh nghiệp đang hoạt động và kê khai thuế đến cuối kỳ báo cáo</t>
  </si>
  <si>
    <t>- Số dự án còn hiệu lực lũy kế đến cuối kỳ báo cáo</t>
  </si>
  <si>
    <t>Dự án</t>
  </si>
  <si>
    <t>Mật độ dân số</t>
  </si>
  <si>
    <t>Người/Km2</t>
  </si>
  <si>
    <t>Tỷ lệ lao động từ 15 tuổi trở lên đang làm việc so với tổng dân số</t>
  </si>
  <si>
    <t>Số xã đạt chuẩn nông thôn mới</t>
  </si>
  <si>
    <t>Tỷ lệ số xã đạt chuẩn nông thôn mới</t>
  </si>
  <si>
    <t>Tỷ lệ hộ nghèo theo chuẩn nghèo đa chiều</t>
  </si>
  <si>
    <t xml:space="preserve">                   + Cao su</t>
  </si>
  <si>
    <t xml:space="preserve">                       + Ngô</t>
  </si>
  <si>
    <t xml:space="preserve">                   + Điều </t>
  </si>
  <si>
    <t xml:space="preserve">                   + Hồ tiêu</t>
  </si>
  <si>
    <t xml:space="preserve">Liên minh hợp tác xã </t>
  </si>
  <si>
    <t>Tốc độ tăng GRDP (Giá so sánh)</t>
  </si>
  <si>
    <t>Cục Thống kê tỉnh</t>
  </si>
  <si>
    <t xml:space="preserve">Tốc độ tăng </t>
  </si>
  <si>
    <t>Tổng kim ngạch nhập khẩu hàng hóa</t>
  </si>
  <si>
    <t>Tổng kim ngạch xuất, nhập  khẩu hàng hóa</t>
  </si>
  <si>
    <t>Sở Tài chinh</t>
  </si>
  <si>
    <t xml:space="preserve">Sở Kế hoạch và Đầu tư </t>
  </si>
  <si>
    <t xml:space="preserve">Sở Nội vụ </t>
  </si>
  <si>
    <t>Sở Y tế, Sở Lao động</t>
  </si>
  <si>
    <t>Đầu tư trong nước</t>
  </si>
  <si>
    <t>Số hợp tác xã đang hoạt động đến cuối ky báo cáo</t>
  </si>
  <si>
    <t>Tỷ lệ lao động thất nghiệp khu vực thành thị</t>
  </si>
  <si>
    <t xml:space="preserve">Lao động được giải quyết việc làm trong năm </t>
  </si>
  <si>
    <t xml:space="preserve">Tỷ lệ lao động qua đào tạo </t>
  </si>
  <si>
    <t>Tỷ lệ trường đạt chuẩn quốc gia</t>
  </si>
  <si>
    <t>Số bác sỹ trên vạn dân</t>
  </si>
  <si>
    <t xml:space="preserve">Số giường bệnh trên  vạn dân </t>
  </si>
  <si>
    <t xml:space="preserve">Tỷ lệ trẻ em dưới 5 tuổi suy dinh dưỡng </t>
  </si>
  <si>
    <t>Tỷ lệ bao phủ bảo hiểm y tế</t>
  </si>
  <si>
    <t>Tỷ lệ hộ dân sử dụng điện</t>
  </si>
  <si>
    <t xml:space="preserve">Tỷ lệ dân số nông thôn sử dụng nước hợp vệ sinh </t>
  </si>
  <si>
    <t xml:space="preserve">Tỷ lệ dân số thành thị sử dụng nước sạch </t>
  </si>
  <si>
    <t>Tỷ lệ che phủ rừng chung</t>
  </si>
  <si>
    <t xml:space="preserve">Tỷ lệ khu công nghiệp có hệ thống xử lý nước thải đạt tiêu chuẩn môi trường </t>
  </si>
  <si>
    <t xml:space="preserve">Sở Giáo dục và Đào tạo </t>
  </si>
  <si>
    <t>Sở NN và PTNT</t>
  </si>
  <si>
    <t>Sở Xây dựng</t>
  </si>
  <si>
    <t>Ban Quản lý KKT</t>
  </si>
  <si>
    <t>- Các sản phẩm mới, trong những năm gần đầy .........</t>
  </si>
  <si>
    <t xml:space="preserve">GIÁO DỤC - ĐÀO TẠO </t>
  </si>
  <si>
    <t>- Tỷ lệ trường đạt chuẩn quốc gia</t>
  </si>
  <si>
    <t>- Tổng số học sinh đầu năm học</t>
  </si>
  <si>
    <t xml:space="preserve">  + Mẫu giáo</t>
  </si>
  <si>
    <t xml:space="preserve">  + Tiểu học</t>
  </si>
  <si>
    <t xml:space="preserve">  + Trung học cơ sở</t>
  </si>
  <si>
    <t xml:space="preserve">  + Trung học phổ thông</t>
  </si>
  <si>
    <t>- Tỷ lệ trẻ em trong độ tuổi đi học mẫu giáo</t>
  </si>
  <si>
    <t>- Tỷ lệ học sinh đi học đúng độ tuổi:</t>
  </si>
  <si>
    <t>E</t>
  </si>
  <si>
    <t>- Tỷ lệ giá trị sản phẩm công nghệ cao</t>
  </si>
  <si>
    <t xml:space="preserve">- Số đề tài khoa học công nghệ được ứng dụng. </t>
  </si>
  <si>
    <t xml:space="preserve">- Tỷ lệ đề tài khoa học công nghệ được ứng dụng thành công. </t>
  </si>
  <si>
    <t xml:space="preserve">KHOA HỌC VÀ CÔNG NGHỆ </t>
  </si>
  <si>
    <t>Sở Khoa học và Công nghệ</t>
  </si>
  <si>
    <t>HỆ THỐNG BIỂU MẪU</t>
  </si>
  <si>
    <t>TÌNH HÌNH THỰC HIỆN KINH TẾ - XÃ HỘI 5 NĂM GIAI ĐOẠN 2016-2020 
CỦA CÁC SỞ, BAN, NGÀNH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</si>
</sst>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so'm&quot;;\-#,##0\ &quot;so'm&quot;"/>
    <numFmt numFmtId="179" formatCode="#,##0\ &quot;so'm&quot;;[Red]\-#,##0\ &quot;so'm&quot;"/>
    <numFmt numFmtId="180" formatCode="#,##0.00\ &quot;so'm&quot;;\-#,##0.00\ &quot;so'm&quot;"/>
    <numFmt numFmtId="181" formatCode="#,##0.00\ &quot;so'm&quot;;[Red]\-#,##0.00\ &quot;so'm&quot;"/>
    <numFmt numFmtId="182" formatCode="_-* #,##0\ &quot;so'm&quot;_-;\-* #,##0\ &quot;so'm&quot;_-;_-* &quot;-&quot;\ &quot;so'm&quot;_-;_-@_-"/>
    <numFmt numFmtId="183" formatCode="_-* #,##0\ _s_o_'_m_-;\-* #,##0\ _s_o_'_m_-;_-* &quot;-&quot;\ _s_o_'_m_-;_-@_-"/>
    <numFmt numFmtId="184" formatCode="_-* #,##0.00\ &quot;so'm&quot;_-;\-* #,##0.00\ &quot;so'm&quot;_-;_-* &quot;-&quot;??\ &quot;so'm&quot;_-;_-@_-"/>
    <numFmt numFmtId="185" formatCode="_-* #,##0.00\ _s_o_'_m_-;\-* #,##0.00\ _s_o_'_m_-;_-* &quot;-&quot;??\ _s_o_'_m_-;_-@_-"/>
    <numFmt numFmtId="186" formatCode="_-* #,##0_-;\-* #,##0_-;_-* &quot;-&quot;_-;_-@_-"/>
    <numFmt numFmtId="187" formatCode="_-* #,##0.00_-;\-* #,##0.00_-;_-* &quot;-&quot;??_-;_-@_-"/>
    <numFmt numFmtId="188" formatCode="_(* #,##0.0_);_(* \(#,##0.0\);_(* &quot;-&quot;??_);_(@_)"/>
    <numFmt numFmtId="189" formatCode="#,##0.0"/>
    <numFmt numFmtId="190" formatCode="#,##0.000"/>
    <numFmt numFmtId="191" formatCode="0.0"/>
    <numFmt numFmtId="192" formatCode="_(* #,##0_);_(* \(#,##0\);_(* &quot;-&quot;??_);_(@_)"/>
    <numFmt numFmtId="193" formatCode="0.000"/>
    <numFmt numFmtId="194" formatCode="#,##0\ &quot;€&quot;;[Red]\-#,##0\ &quot;€&quot;"/>
    <numFmt numFmtId="195" formatCode="_-* #,##0.00\ _€_-;\-* #,##0.00\ _€_-;_-* &quot;-&quot;??\ _€_-;_-@_-"/>
    <numFmt numFmtId="196" formatCode="&quot;\&quot;#,##0;[Red]&quot;\&quot;\-#,##0"/>
    <numFmt numFmtId="197" formatCode="&quot;\&quot;#,##0.00;[Red]&quot;\&quot;\-#,##0.00"/>
    <numFmt numFmtId="198" formatCode="\$#,##0\ ;\(\$#,##0\)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VND&quot;#,##0_);[Red]\(&quot;VND&quot;#,##0\)"/>
    <numFmt numFmtId="204" formatCode="#,##0;\(#,##0\)"/>
    <numFmt numFmtId="205" formatCode="\t0.00%"/>
    <numFmt numFmtId="206" formatCode="\t#\ ??/??"/>
    <numFmt numFmtId="207" formatCode="m/d"/>
    <numFmt numFmtId="208" formatCode="&quot;ß&quot;#,##0;\-&quot;&quot;\ß&quot;&quot;#,##0"/>
    <numFmt numFmtId="209" formatCode="#,##0.00\ &quot;F&quot;;[Red]\-#,##0.00\ &quot;F&quot;"/>
    <numFmt numFmtId="210" formatCode="_-* #,##0\ &quot;F&quot;_-;\-* #,##0\ &quot;F&quot;_-;_-* &quot;-&quot;\ &quot;F&quot;_-;_-@_-"/>
    <numFmt numFmtId="211" formatCode="#,##0\ &quot;F&quot;;[Red]\-#,##0\ &quot;F&quot;"/>
    <numFmt numFmtId="212" formatCode="#,##0.00\ &quot;F&quot;;\-#,##0.00\ &quot;F&quot;"/>
    <numFmt numFmtId="213" formatCode="#,##0.00000000"/>
    <numFmt numFmtId="214" formatCode="#,##0.0_);\(#,##0.0\)"/>
  </numFmts>
  <fonts count="114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192" fontId="39" fillId="0" borderId="1" applyNumberFormat="0" applyFont="0" applyBorder="0" applyAlignment="0">
      <protection/>
    </xf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8" fillId="25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99" fillId="26" borderId="2" applyNumberFormat="0" applyAlignment="0" applyProtection="0"/>
    <xf numFmtId="0" fontId="100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5" fontId="0" fillId="0" borderId="0">
      <alignment/>
      <protection/>
    </xf>
    <xf numFmtId="0" fontId="0" fillId="0" borderId="0" applyFont="0" applyFill="0" applyBorder="0" applyAlignment="0" applyProtection="0"/>
    <xf numFmtId="206" fontId="0" fillId="0" borderId="0">
      <alignment/>
      <protection/>
    </xf>
    <xf numFmtId="0" fontId="10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2" fillId="28" borderId="0" applyNumberFormat="0" applyBorder="0" applyAlignment="0" applyProtection="0"/>
    <xf numFmtId="38" fontId="11" fillId="29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06" fillId="30" borderId="2" applyNumberFormat="0" applyAlignment="0" applyProtection="0"/>
    <xf numFmtId="10" fontId="11" fillId="31" borderId="9" applyNumberFormat="0" applyBorder="0" applyAlignment="0" applyProtection="0"/>
    <xf numFmtId="0" fontId="107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08" fillId="32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203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33" borderId="12" applyNumberFormat="0" applyFont="0" applyAlignment="0" applyProtection="0"/>
    <xf numFmtId="0" fontId="109" fillId="26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9" fontId="41" fillId="0" borderId="14">
      <alignment horizontal="right" vertical="center"/>
      <protection/>
    </xf>
    <xf numFmtId="210" fontId="41" fillId="0" borderId="14">
      <alignment horizontal="center"/>
      <protection/>
    </xf>
    <xf numFmtId="0" fontId="110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11" fillId="0" borderId="16" applyNumberFormat="0" applyFill="0" applyAlignment="0" applyProtection="0"/>
    <xf numFmtId="211" fontId="41" fillId="0" borderId="0">
      <alignment/>
      <protection/>
    </xf>
    <xf numFmtId="212" fontId="41" fillId="0" borderId="9">
      <alignment/>
      <protection/>
    </xf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7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4" fontId="55" fillId="0" borderId="0" applyFont="0" applyFill="0" applyBorder="0" applyAlignment="0" applyProtection="0"/>
    <xf numFmtId="202" fontId="53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8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9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9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90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8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9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91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9" fontId="21" fillId="0" borderId="15" xfId="0" applyNumberFormat="1" applyFont="1" applyBorder="1" applyAlignment="1">
      <alignment horizontal="center" vertical="center" wrapText="1"/>
    </xf>
    <xf numFmtId="191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9" fontId="21" fillId="0" borderId="15" xfId="0" applyNumberFormat="1" applyFont="1" applyFill="1" applyBorder="1" applyAlignment="1">
      <alignment horizontal="center" vertical="center" wrapText="1"/>
    </xf>
    <xf numFmtId="190" fontId="2" fillId="0" borderId="15" xfId="49" applyNumberFormat="1" applyFont="1" applyBorder="1" applyAlignment="1">
      <alignment horizontal="center" vertical="center"/>
    </xf>
    <xf numFmtId="190" fontId="2" fillId="0" borderId="15" xfId="49" applyNumberFormat="1" applyFont="1" applyFill="1" applyBorder="1" applyAlignment="1">
      <alignment horizontal="center" vertical="center"/>
    </xf>
    <xf numFmtId="190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90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9" fontId="2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9" applyNumberFormat="1" applyFont="1" applyBorder="1" applyAlignment="1">
      <alignment horizontal="center" vertical="center"/>
    </xf>
    <xf numFmtId="190" fontId="24" fillId="0" borderId="15" xfId="49" applyNumberFormat="1" applyFont="1" applyBorder="1" applyAlignment="1">
      <alignment horizontal="center" vertical="center"/>
    </xf>
    <xf numFmtId="4" fontId="25" fillId="0" borderId="15" xfId="49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90" fontId="25" fillId="0" borderId="15" xfId="49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9" fontId="25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90" fontId="14" fillId="0" borderId="15" xfId="49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90" fontId="14" fillId="0" borderId="15" xfId="49" applyNumberFormat="1" applyFont="1" applyFill="1" applyBorder="1" applyAlignment="1">
      <alignment horizontal="center" vertical="center"/>
    </xf>
    <xf numFmtId="191" fontId="21" fillId="34" borderId="15" xfId="0" applyNumberFormat="1" applyFont="1" applyFill="1" applyBorder="1" applyAlignment="1">
      <alignment horizontal="center" vertical="center" wrapText="1"/>
    </xf>
    <xf numFmtId="3" fontId="1" fillId="0" borderId="23" xfId="49" applyNumberFormat="1" applyFont="1" applyBorder="1" applyAlignment="1">
      <alignment horizontal="center" vertical="center"/>
    </xf>
    <xf numFmtId="190" fontId="2" fillId="0" borderId="24" xfId="49" applyNumberFormat="1" applyFont="1" applyFill="1" applyBorder="1" applyAlignment="1">
      <alignment horizontal="center" vertical="center"/>
    </xf>
    <xf numFmtId="189" fontId="25" fillId="0" borderId="23" xfId="49" applyNumberFormat="1" applyFont="1" applyBorder="1" applyAlignment="1">
      <alignment horizontal="center" vertical="center"/>
    </xf>
    <xf numFmtId="190" fontId="25" fillId="0" borderId="23" xfId="49" applyNumberFormat="1" applyFont="1" applyBorder="1" applyAlignment="1">
      <alignment horizontal="center" vertical="center"/>
    </xf>
    <xf numFmtId="190" fontId="2" fillId="0" borderId="23" xfId="49" applyNumberFormat="1" applyFont="1" applyFill="1" applyBorder="1" applyAlignment="1">
      <alignment horizontal="center" vertical="center"/>
    </xf>
    <xf numFmtId="4" fontId="25" fillId="0" borderId="23" xfId="49" applyNumberFormat="1" applyFont="1" applyBorder="1" applyAlignment="1">
      <alignment horizontal="center" vertical="center"/>
    </xf>
    <xf numFmtId="189" fontId="2" fillId="0" borderId="23" xfId="49" applyNumberFormat="1" applyFont="1" applyBorder="1" applyAlignment="1">
      <alignment horizontal="center" vertical="center"/>
    </xf>
    <xf numFmtId="4" fontId="14" fillId="0" borderId="23" xfId="49" applyNumberFormat="1" applyFont="1" applyBorder="1" applyAlignment="1">
      <alignment horizontal="center" vertical="center"/>
    </xf>
    <xf numFmtId="3" fontId="14" fillId="0" borderId="23" xfId="49" applyNumberFormat="1" applyFont="1" applyBorder="1" applyAlignment="1">
      <alignment horizontal="center" vertical="center"/>
    </xf>
    <xf numFmtId="189" fontId="1" fillId="0" borderId="23" xfId="49" applyNumberFormat="1" applyFont="1" applyBorder="1" applyAlignment="1">
      <alignment horizontal="center" vertical="center"/>
    </xf>
    <xf numFmtId="190" fontId="1" fillId="0" borderId="23" xfId="49" applyNumberFormat="1" applyFont="1" applyBorder="1" applyAlignment="1">
      <alignment horizontal="center" vertical="center"/>
    </xf>
    <xf numFmtId="189" fontId="14" fillId="0" borderId="23" xfId="49" applyNumberFormat="1" applyFont="1" applyBorder="1" applyAlignment="1">
      <alignment horizontal="center" vertical="center"/>
    </xf>
    <xf numFmtId="189" fontId="1" fillId="0" borderId="25" xfId="0" applyNumberFormat="1" applyFont="1" applyBorder="1" applyAlignment="1">
      <alignment horizontal="center" vertical="center"/>
    </xf>
    <xf numFmtId="190" fontId="27" fillId="0" borderId="23" xfId="49" applyNumberFormat="1" applyFont="1" applyBorder="1" applyAlignment="1">
      <alignment horizontal="center" vertical="center"/>
    </xf>
    <xf numFmtId="188" fontId="28" fillId="0" borderId="15" xfId="49" applyNumberFormat="1" applyFont="1" applyBorder="1" applyAlignment="1">
      <alignment horizontal="center" vertical="center" wrapText="1"/>
    </xf>
    <xf numFmtId="193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91" fontId="21" fillId="0" borderId="21" xfId="0" applyNumberFormat="1" applyFont="1" applyBorder="1" applyAlignment="1">
      <alignment horizontal="center" vertical="center" wrapText="1"/>
    </xf>
    <xf numFmtId="190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9" applyNumberFormat="1" applyFont="1" applyBorder="1" applyAlignment="1">
      <alignment horizontal="center" vertical="center"/>
    </xf>
    <xf numFmtId="189" fontId="23" fillId="0" borderId="23" xfId="49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02" fillId="28" borderId="9" xfId="64" applyBorder="1" applyAlignment="1">
      <alignment/>
    </xf>
    <xf numFmtId="0" fontId="98" fillId="25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8" fillId="32" borderId="0" xfId="84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91" fontId="60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1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16" fillId="0" borderId="9" xfId="91" applyFont="1" applyFill="1" applyBorder="1" applyAlignment="1">
      <alignment horizontal="center" vertical="center" wrapText="1"/>
      <protection/>
    </xf>
    <xf numFmtId="0" fontId="16" fillId="0" borderId="17" xfId="91" applyFont="1" applyFill="1" applyBorder="1" applyAlignment="1">
      <alignment vertical="center" wrapText="1"/>
      <protection/>
    </xf>
    <xf numFmtId="3" fontId="20" fillId="0" borderId="17" xfId="91" applyNumberFormat="1" applyFont="1" applyFill="1" applyBorder="1" applyAlignment="1">
      <alignment horizontal="center" vertical="center" wrapText="1"/>
      <protection/>
    </xf>
    <xf numFmtId="0" fontId="20" fillId="0" borderId="17" xfId="91" applyFont="1" applyFill="1" applyBorder="1" applyAlignment="1">
      <alignment horizontal="center" vertical="center" wrapText="1"/>
      <protection/>
    </xf>
    <xf numFmtId="3" fontId="20" fillId="0" borderId="17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vertical="center"/>
      <protection/>
    </xf>
    <xf numFmtId="3" fontId="20" fillId="0" borderId="15" xfId="91" applyNumberFormat="1" applyFont="1" applyFill="1" applyBorder="1" applyAlignment="1">
      <alignment horizontal="center" vertical="center" wrapText="1"/>
      <protection/>
    </xf>
    <xf numFmtId="0" fontId="16" fillId="0" borderId="15" xfId="91" applyFont="1" applyFill="1" applyBorder="1" applyAlignment="1">
      <alignment vertical="center" wrapText="1"/>
      <protection/>
    </xf>
    <xf numFmtId="0" fontId="16" fillId="0" borderId="15" xfId="91" applyFont="1" applyFill="1" applyBorder="1" applyAlignment="1">
      <alignment horizontal="center" vertical="center" wrapText="1"/>
      <protection/>
    </xf>
    <xf numFmtId="3" fontId="20" fillId="0" borderId="15" xfId="91" applyNumberFormat="1" applyFont="1" applyFill="1" applyBorder="1" applyAlignment="1">
      <alignment horizontal="center" vertical="center"/>
      <protection/>
    </xf>
    <xf numFmtId="0" fontId="38" fillId="0" borderId="15" xfId="91" applyFont="1" applyFill="1" applyBorder="1" applyAlignment="1">
      <alignment vertical="center" wrapText="1"/>
      <protection/>
    </xf>
    <xf numFmtId="0" fontId="38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>
      <alignment/>
      <protection/>
    </xf>
    <xf numFmtId="0" fontId="20" fillId="0" borderId="9" xfId="91" applyFont="1" applyFill="1" applyBorder="1" applyAlignment="1">
      <alignment horizontal="center" vertical="center" wrapText="1"/>
      <protection/>
    </xf>
    <xf numFmtId="0" fontId="20" fillId="0" borderId="15" xfId="91" applyFont="1" applyFill="1" applyBorder="1" applyAlignment="1">
      <alignment vertical="center" wrapText="1"/>
      <protection/>
    </xf>
    <xf numFmtId="0" fontId="20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 applyAlignment="1">
      <alignment vertical="center"/>
      <protection/>
    </xf>
    <xf numFmtId="3" fontId="61" fillId="0" borderId="15" xfId="91" applyNumberFormat="1" applyFont="1" applyFill="1" applyBorder="1" applyAlignment="1">
      <alignment horizontal="center" vertical="center"/>
      <protection/>
    </xf>
    <xf numFmtId="3" fontId="16" fillId="0" borderId="15" xfId="91" applyNumberFormat="1" applyFont="1" applyFill="1" applyBorder="1" applyAlignment="1">
      <alignment horizontal="center" vertical="center"/>
      <protection/>
    </xf>
    <xf numFmtId="0" fontId="20" fillId="0" borderId="18" xfId="91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35" borderId="26" xfId="91" applyFont="1" applyFill="1" applyBorder="1" applyAlignment="1">
      <alignment horizontal="center" vertical="center" wrapText="1"/>
      <protection/>
    </xf>
    <xf numFmtId="0" fontId="16" fillId="35" borderId="26" xfId="91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20" fillId="35" borderId="0" xfId="91" applyFont="1" applyFill="1">
      <alignment/>
      <protection/>
    </xf>
    <xf numFmtId="0" fontId="38" fillId="0" borderId="18" xfId="91" applyFont="1" applyFill="1" applyBorder="1" applyAlignment="1">
      <alignment vertical="center" wrapText="1"/>
      <protection/>
    </xf>
    <xf numFmtId="3" fontId="20" fillId="0" borderId="18" xfId="91" applyNumberFormat="1" applyFont="1" applyFill="1" applyBorder="1" applyAlignment="1">
      <alignment horizontal="center" vertical="center"/>
      <protection/>
    </xf>
    <xf numFmtId="0" fontId="16" fillId="0" borderId="18" xfId="91" applyFont="1" applyFill="1" applyBorder="1" applyAlignment="1">
      <alignment horizontal="center" vertical="center" wrapText="1"/>
      <protection/>
    </xf>
    <xf numFmtId="3" fontId="16" fillId="0" borderId="18" xfId="91" applyNumberFormat="1" applyFont="1" applyFill="1" applyBorder="1" applyAlignment="1">
      <alignment horizontal="center" vertical="center"/>
      <protection/>
    </xf>
    <xf numFmtId="0" fontId="16" fillId="35" borderId="0" xfId="91" applyFont="1" applyFill="1">
      <alignment/>
      <protection/>
    </xf>
    <xf numFmtId="0" fontId="35" fillId="0" borderId="0" xfId="91" applyFont="1" applyFill="1" applyAlignment="1">
      <alignment horizontal="right" vertical="center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35" borderId="11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0" fontId="20" fillId="0" borderId="27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30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3" fontId="20" fillId="0" borderId="31" xfId="91" applyNumberFormat="1" applyFont="1" applyFill="1" applyBorder="1" applyAlignment="1">
      <alignment horizontal="center" vertical="center"/>
      <protection/>
    </xf>
    <xf numFmtId="0" fontId="16" fillId="0" borderId="28" xfId="91" applyFont="1" applyFill="1" applyBorder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vertical="center"/>
      <protection/>
    </xf>
    <xf numFmtId="3" fontId="20" fillId="0" borderId="30" xfId="91" applyNumberFormat="1" applyFont="1" applyFill="1" applyBorder="1" applyAlignment="1">
      <alignment horizontal="center" vertical="center" wrapText="1"/>
      <protection/>
    </xf>
    <xf numFmtId="0" fontId="16" fillId="0" borderId="30" xfId="91" applyFont="1" applyFill="1" applyBorder="1" applyAlignment="1">
      <alignment horizontal="center" vertical="center"/>
      <protection/>
    </xf>
    <xf numFmtId="0" fontId="35" fillId="0" borderId="0" xfId="91" applyFont="1" applyFill="1" applyAlignment="1">
      <alignment vertical="center"/>
      <protection/>
    </xf>
    <xf numFmtId="3" fontId="20" fillId="0" borderId="32" xfId="91" applyNumberFormat="1" applyFont="1" applyFill="1" applyBorder="1" applyAlignment="1">
      <alignment horizontal="right" vertical="center"/>
      <protection/>
    </xf>
    <xf numFmtId="3" fontId="20" fillId="0" borderId="27" xfId="91" applyNumberFormat="1" applyFont="1" applyFill="1" applyBorder="1" applyAlignment="1">
      <alignment horizontal="right" vertical="center"/>
      <protection/>
    </xf>
    <xf numFmtId="3" fontId="20" fillId="0" borderId="32" xfId="91" applyNumberFormat="1" applyFont="1" applyFill="1" applyBorder="1" applyAlignment="1">
      <alignment horizontal="right" vertical="center" wrapText="1"/>
      <protection/>
    </xf>
    <xf numFmtId="3" fontId="20" fillId="0" borderId="27" xfId="91" applyNumberFormat="1" applyFont="1" applyFill="1" applyBorder="1" applyAlignment="1">
      <alignment horizontal="right" vertical="center" wrapText="1"/>
      <protection/>
    </xf>
    <xf numFmtId="3" fontId="20" fillId="0" borderId="33" xfId="91" applyNumberFormat="1" applyFont="1" applyFill="1" applyBorder="1" applyAlignment="1">
      <alignment horizontal="left" vertical="center" wrapText="1"/>
      <protection/>
    </xf>
    <xf numFmtId="3" fontId="20" fillId="0" borderId="23" xfId="91" applyNumberFormat="1" applyFont="1" applyFill="1" applyBorder="1" applyAlignment="1">
      <alignment horizontal="left" vertical="center" wrapText="1"/>
      <protection/>
    </xf>
    <xf numFmtId="3" fontId="20" fillId="0" borderId="33" xfId="91" applyNumberFormat="1" applyFont="1" applyFill="1" applyBorder="1" applyAlignment="1">
      <alignment horizontal="left" vertical="center"/>
      <protection/>
    </xf>
    <xf numFmtId="3" fontId="20" fillId="0" borderId="23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 wrapText="1"/>
      <protection/>
    </xf>
    <xf numFmtId="3" fontId="20" fillId="0" borderId="34" xfId="91" applyNumberFormat="1" applyFont="1" applyFill="1" applyBorder="1" applyAlignment="1">
      <alignment horizontal="right" vertical="center" wrapText="1"/>
      <protection/>
    </xf>
    <xf numFmtId="3" fontId="20" fillId="0" borderId="34" xfId="91" applyNumberFormat="1" applyFont="1" applyFill="1" applyBorder="1" applyAlignment="1">
      <alignment horizontal="right" vertical="center"/>
      <protection/>
    </xf>
    <xf numFmtId="0" fontId="68" fillId="34" borderId="0" xfId="89" applyFont="1" applyFill="1" applyAlignment="1">
      <alignment vertical="center" wrapText="1"/>
      <protection/>
    </xf>
    <xf numFmtId="0" fontId="21" fillId="34" borderId="0" xfId="89" applyFont="1" applyFill="1" applyAlignment="1">
      <alignment vertical="center" wrapText="1"/>
      <protection/>
    </xf>
    <xf numFmtId="0" fontId="21" fillId="34" borderId="0" xfId="89" applyFont="1" applyFill="1" applyAlignment="1">
      <alignment horizontal="center" vertical="center" wrapText="1"/>
      <protection/>
    </xf>
    <xf numFmtId="0" fontId="21" fillId="34" borderId="0" xfId="89" applyFont="1" applyFill="1" applyBorder="1" applyAlignment="1">
      <alignment vertical="center" wrapText="1"/>
      <protection/>
    </xf>
    <xf numFmtId="0" fontId="62" fillId="34" borderId="0" xfId="89" applyNumberFormat="1" applyFont="1" applyFill="1" applyBorder="1" applyAlignment="1">
      <alignment horizontal="right" vertical="center" wrapText="1"/>
      <protection/>
    </xf>
    <xf numFmtId="0" fontId="63" fillId="34" borderId="9" xfId="89" applyFont="1" applyFill="1" applyBorder="1" applyAlignment="1">
      <alignment horizontal="center" vertical="center" wrapText="1"/>
      <protection/>
    </xf>
    <xf numFmtId="0" fontId="63" fillId="34" borderId="9" xfId="89" applyNumberFormat="1" applyFont="1" applyFill="1" applyBorder="1" applyAlignment="1">
      <alignment horizontal="center" vertical="center" wrapText="1"/>
      <protection/>
    </xf>
    <xf numFmtId="0" fontId="63" fillId="34" borderId="0" xfId="89" applyFont="1" applyFill="1" applyAlignment="1">
      <alignment vertical="center" wrapText="1"/>
      <protection/>
    </xf>
    <xf numFmtId="0" fontId="63" fillId="34" borderId="21" xfId="89" applyFont="1" applyFill="1" applyBorder="1" applyAlignment="1">
      <alignment horizontal="center" vertical="center" wrapText="1"/>
      <protection/>
    </xf>
    <xf numFmtId="0" fontId="63" fillId="34" borderId="21" xfId="89" applyFont="1" applyFill="1" applyBorder="1" applyAlignment="1">
      <alignment vertical="center" wrapText="1"/>
      <protection/>
    </xf>
    <xf numFmtId="3" fontId="63" fillId="34" borderId="21" xfId="89" applyNumberFormat="1" applyFont="1" applyFill="1" applyBorder="1" applyAlignment="1">
      <alignment vertical="center" wrapText="1"/>
      <protection/>
    </xf>
    <xf numFmtId="0" fontId="21" fillId="34" borderId="15" xfId="89" applyFont="1" applyFill="1" applyBorder="1" applyAlignment="1">
      <alignment horizontal="center" vertical="center" wrapText="1"/>
      <protection/>
    </xf>
    <xf numFmtId="189" fontId="21" fillId="34" borderId="0" xfId="89" applyNumberFormat="1" applyFont="1" applyFill="1" applyAlignment="1">
      <alignment horizontal="left" vertical="center" wrapText="1"/>
      <protection/>
    </xf>
    <xf numFmtId="0" fontId="21" fillId="34" borderId="0" xfId="89" applyFont="1" applyFill="1" applyAlignment="1">
      <alignment horizontal="right" vertical="center" wrapText="1"/>
      <protection/>
    </xf>
    <xf numFmtId="0" fontId="21" fillId="34" borderId="0" xfId="89" applyFont="1" applyFill="1" applyAlignment="1">
      <alignment horizontal="left" vertical="center" wrapText="1"/>
      <protection/>
    </xf>
    <xf numFmtId="0" fontId="62" fillId="34" borderId="15" xfId="89" applyFont="1" applyFill="1" applyBorder="1" applyAlignment="1">
      <alignment horizontal="center" vertical="center" wrapText="1"/>
      <protection/>
    </xf>
    <xf numFmtId="0" fontId="62" fillId="34" borderId="0" xfId="89" applyFont="1" applyFill="1" applyAlignment="1">
      <alignment horizontal="left" vertical="center" wrapText="1"/>
      <protection/>
    </xf>
    <xf numFmtId="0" fontId="62" fillId="34" borderId="0" xfId="89" applyFont="1" applyFill="1" applyAlignment="1">
      <alignment horizontal="right" vertical="center" wrapText="1"/>
      <protection/>
    </xf>
    <xf numFmtId="0" fontId="62" fillId="34" borderId="0" xfId="89" applyFont="1" applyFill="1" applyAlignment="1">
      <alignment vertical="center" wrapText="1"/>
      <protection/>
    </xf>
    <xf numFmtId="0" fontId="9" fillId="34" borderId="15" xfId="89" applyFont="1" applyFill="1" applyBorder="1" applyAlignment="1">
      <alignment horizontal="center" vertical="center" wrapText="1"/>
      <protection/>
    </xf>
    <xf numFmtId="0" fontId="9" fillId="34" borderId="27" xfId="89" applyFont="1" applyFill="1" applyBorder="1" applyAlignment="1">
      <alignment horizontal="center" vertical="center" wrapText="1"/>
      <protection/>
    </xf>
    <xf numFmtId="0" fontId="9" fillId="34" borderId="23" xfId="89" applyNumberFormat="1" applyFont="1" applyFill="1" applyBorder="1" applyAlignment="1">
      <alignment vertical="center" wrapText="1"/>
      <protection/>
    </xf>
    <xf numFmtId="1" fontId="9" fillId="34" borderId="15" xfId="89" applyNumberFormat="1" applyFont="1" applyFill="1" applyBorder="1" applyAlignment="1">
      <alignment horizontal="right" vertical="center" wrapText="1"/>
      <protection/>
    </xf>
    <xf numFmtId="0" fontId="64" fillId="34" borderId="15" xfId="89" applyFont="1" applyFill="1" applyBorder="1" applyAlignment="1">
      <alignment horizontal="center" vertical="center" wrapText="1"/>
      <protection/>
    </xf>
    <xf numFmtId="0" fontId="64" fillId="34" borderId="27" xfId="89" applyFont="1" applyFill="1" applyBorder="1" applyAlignment="1">
      <alignment horizontal="center" vertical="center" wrapText="1"/>
      <protection/>
    </xf>
    <xf numFmtId="0" fontId="64" fillId="34" borderId="23" xfId="89" applyNumberFormat="1" applyFont="1" applyFill="1" applyBorder="1" applyAlignment="1">
      <alignment vertical="center" wrapText="1"/>
      <protection/>
    </xf>
    <xf numFmtId="1" fontId="21" fillId="34" borderId="0" xfId="89" applyNumberFormat="1" applyFont="1" applyFill="1" applyAlignment="1">
      <alignment vertical="center" wrapText="1"/>
      <protection/>
    </xf>
    <xf numFmtId="0" fontId="64" fillId="34" borderId="27" xfId="89" applyFont="1" applyFill="1" applyBorder="1" applyAlignment="1">
      <alignment horizontal="right" vertical="center" wrapText="1"/>
      <protection/>
    </xf>
    <xf numFmtId="0" fontId="9" fillId="34" borderId="27" xfId="89" applyFont="1" applyFill="1" applyBorder="1" applyAlignment="1">
      <alignment horizontal="right" vertical="center" wrapText="1"/>
      <protection/>
    </xf>
    <xf numFmtId="1" fontId="9" fillId="34" borderId="15" xfId="89" applyNumberFormat="1" applyFont="1" applyFill="1" applyBorder="1" applyAlignment="1">
      <alignment horizontal="left" vertical="center" wrapText="1"/>
      <protection/>
    </xf>
    <xf numFmtId="1" fontId="21" fillId="34" borderId="0" xfId="89" applyNumberFormat="1" applyFont="1" applyFill="1" applyAlignment="1">
      <alignment horizontal="left" vertical="center" wrapText="1"/>
      <protection/>
    </xf>
    <xf numFmtId="0" fontId="64" fillId="34" borderId="35" xfId="89" applyFont="1" applyFill="1" applyBorder="1" applyAlignment="1">
      <alignment horizontal="center" vertical="center" wrapText="1"/>
      <protection/>
    </xf>
    <xf numFmtId="3" fontId="9" fillId="34" borderId="15" xfId="89" applyNumberFormat="1" applyFont="1" applyFill="1" applyBorder="1" applyAlignment="1">
      <alignment horizontal="right" vertical="center" wrapText="1"/>
      <protection/>
    </xf>
    <xf numFmtId="0" fontId="21" fillId="34" borderId="34" xfId="89" applyFont="1" applyFill="1" applyBorder="1" applyAlignment="1">
      <alignment horizontal="center" vertical="center" wrapText="1"/>
      <protection/>
    </xf>
    <xf numFmtId="0" fontId="21" fillId="34" borderId="36" xfId="89" applyFont="1" applyFill="1" applyBorder="1" applyAlignment="1">
      <alignment horizontal="center" vertical="center" wrapText="1"/>
      <protection/>
    </xf>
    <xf numFmtId="0" fontId="21" fillId="34" borderId="25" xfId="89" applyFont="1" applyFill="1" applyBorder="1" applyAlignment="1">
      <alignment vertical="center" wrapText="1"/>
      <protection/>
    </xf>
    <xf numFmtId="191" fontId="21" fillId="34" borderId="18" xfId="89" applyNumberFormat="1" applyFont="1" applyFill="1" applyBorder="1" applyAlignment="1">
      <alignment vertical="center" wrapText="1"/>
      <protection/>
    </xf>
    <xf numFmtId="0" fontId="21" fillId="34" borderId="18" xfId="89" applyFont="1" applyFill="1" applyBorder="1" applyAlignment="1">
      <alignment vertical="center" wrapText="1"/>
      <protection/>
    </xf>
    <xf numFmtId="0" fontId="70" fillId="34" borderId="0" xfId="89" applyFont="1" applyFill="1" applyAlignment="1">
      <alignment vertical="center" wrapText="1"/>
      <protection/>
    </xf>
    <xf numFmtId="0" fontId="63" fillId="34" borderId="0" xfId="90" applyFont="1" applyFill="1" applyAlignment="1">
      <alignment horizontal="center" vertical="center"/>
      <protection/>
    </xf>
    <xf numFmtId="0" fontId="21" fillId="34" borderId="0" xfId="90" applyFont="1" applyFill="1" applyAlignment="1">
      <alignment vertical="center"/>
      <protection/>
    </xf>
    <xf numFmtId="0" fontId="63" fillId="34" borderId="0" xfId="90" applyFont="1" applyFill="1" applyAlignment="1">
      <alignment horizontal="center" vertical="center" wrapText="1"/>
      <protection/>
    </xf>
    <xf numFmtId="189" fontId="63" fillId="34" borderId="0" xfId="90" applyNumberFormat="1" applyFont="1" applyFill="1" applyAlignment="1">
      <alignment horizontal="center" vertical="center"/>
      <protection/>
    </xf>
    <xf numFmtId="188" fontId="63" fillId="34" borderId="0" xfId="51" applyNumberFormat="1" applyFont="1" applyFill="1" applyAlignment="1">
      <alignment horizontal="center" vertical="center"/>
    </xf>
    <xf numFmtId="0" fontId="21" fillId="34" borderId="1" xfId="90" applyFont="1" applyFill="1" applyBorder="1" applyAlignment="1">
      <alignment horizontal="center" vertical="center"/>
      <protection/>
    </xf>
    <xf numFmtId="49" fontId="21" fillId="34" borderId="1" xfId="90" applyNumberFormat="1" applyFont="1" applyFill="1" applyBorder="1" applyAlignment="1">
      <alignment vertical="center" wrapText="1"/>
      <protection/>
    </xf>
    <xf numFmtId="189" fontId="21" fillId="34" borderId="0" xfId="90" applyNumberFormat="1" applyFont="1" applyFill="1" applyAlignment="1">
      <alignment vertical="center" wrapText="1"/>
      <protection/>
    </xf>
    <xf numFmtId="49" fontId="21" fillId="34" borderId="0" xfId="90" applyNumberFormat="1" applyFont="1" applyFill="1" applyAlignment="1">
      <alignment vertical="center" wrapText="1"/>
      <protection/>
    </xf>
    <xf numFmtId="43" fontId="21" fillId="34" borderId="0" xfId="53" applyFont="1" applyFill="1" applyAlignment="1">
      <alignment vertical="center"/>
    </xf>
    <xf numFmtId="188" fontId="21" fillId="34" borderId="0" xfId="51" applyNumberFormat="1" applyFont="1" applyFill="1" applyAlignment="1">
      <alignment vertical="center"/>
    </xf>
    <xf numFmtId="0" fontId="63" fillId="34" borderId="9" xfId="90" applyFont="1" applyFill="1" applyBorder="1" applyAlignment="1">
      <alignment horizontal="center" vertical="center" wrapText="1"/>
      <protection/>
    </xf>
    <xf numFmtId="49" fontId="63" fillId="34" borderId="9" xfId="90" applyNumberFormat="1" applyFont="1" applyFill="1" applyBorder="1" applyAlignment="1">
      <alignment horizontal="center" vertical="center" wrapText="1"/>
      <protection/>
    </xf>
    <xf numFmtId="189" fontId="63" fillId="34" borderId="9" xfId="90" applyNumberFormat="1" applyFont="1" applyFill="1" applyBorder="1" applyAlignment="1">
      <alignment horizontal="center" vertical="center" wrapText="1"/>
      <protection/>
    </xf>
    <xf numFmtId="1" fontId="63" fillId="34" borderId="9" xfId="90" applyNumberFormat="1" applyFont="1" applyFill="1" applyBorder="1" applyAlignment="1">
      <alignment horizontal="center" vertical="center" wrapText="1"/>
      <protection/>
    </xf>
    <xf numFmtId="1" fontId="63" fillId="34" borderId="9" xfId="53" applyNumberFormat="1" applyFont="1" applyFill="1" applyBorder="1" applyAlignment="1">
      <alignment horizontal="center" vertical="center" wrapText="1"/>
    </xf>
    <xf numFmtId="1" fontId="63" fillId="34" borderId="9" xfId="51" applyNumberFormat="1" applyFont="1" applyFill="1" applyBorder="1" applyAlignment="1">
      <alignment horizontal="center" vertical="center" wrapText="1"/>
    </xf>
    <xf numFmtId="1" fontId="63" fillId="34" borderId="0" xfId="51" applyNumberFormat="1" applyFont="1" applyFill="1" applyBorder="1" applyAlignment="1">
      <alignment horizontal="center" vertical="center" wrapText="1"/>
    </xf>
    <xf numFmtId="0" fontId="63" fillId="34" borderId="0" xfId="90" applyFont="1" applyFill="1" applyAlignment="1">
      <alignment vertical="center" wrapText="1"/>
      <protection/>
    </xf>
    <xf numFmtId="0" fontId="63" fillId="34" borderId="21" xfId="90" applyFont="1" applyFill="1" applyBorder="1" applyAlignment="1">
      <alignment horizontal="center" vertical="center"/>
      <protection/>
    </xf>
    <xf numFmtId="49" fontId="63" fillId="34" borderId="21" xfId="90" applyNumberFormat="1" applyFont="1" applyFill="1" applyBorder="1" applyAlignment="1">
      <alignment horizontal="center" vertical="center" wrapText="1"/>
      <protection/>
    </xf>
    <xf numFmtId="189" fontId="63" fillId="34" borderId="21" xfId="90" applyNumberFormat="1" applyFont="1" applyFill="1" applyBorder="1" applyAlignment="1">
      <alignment horizontal="center" vertical="center" wrapText="1"/>
      <protection/>
    </xf>
    <xf numFmtId="189" fontId="63" fillId="34" borderId="21" xfId="53" applyNumberFormat="1" applyFont="1" applyFill="1" applyBorder="1" applyAlignment="1">
      <alignment vertical="center"/>
    </xf>
    <xf numFmtId="188" fontId="63" fillId="34" borderId="21" xfId="53" applyNumberFormat="1" applyFont="1" applyFill="1" applyBorder="1" applyAlignment="1">
      <alignment vertical="center"/>
    </xf>
    <xf numFmtId="192" fontId="63" fillId="34" borderId="21" xfId="51" applyNumberFormat="1" applyFont="1" applyFill="1" applyBorder="1" applyAlignment="1">
      <alignment vertical="center"/>
    </xf>
    <xf numFmtId="192" fontId="63" fillId="34" borderId="0" xfId="51" applyNumberFormat="1" applyFont="1" applyFill="1" applyBorder="1" applyAlignment="1">
      <alignment vertical="center"/>
    </xf>
    <xf numFmtId="0" fontId="63" fillId="34" borderId="0" xfId="90" applyFont="1" applyFill="1" applyAlignment="1">
      <alignment vertical="center"/>
      <protection/>
    </xf>
    <xf numFmtId="3" fontId="63" fillId="34" borderId="0" xfId="90" applyNumberFormat="1" applyFont="1" applyFill="1" applyAlignment="1">
      <alignment vertical="center"/>
      <protection/>
    </xf>
    <xf numFmtId="0" fontId="63" fillId="34" borderId="15" xfId="90" applyFont="1" applyFill="1" applyBorder="1" applyAlignment="1">
      <alignment horizontal="center" vertical="center"/>
      <protection/>
    </xf>
    <xf numFmtId="49" fontId="63" fillId="34" borderId="15" xfId="90" applyNumberFormat="1" applyFont="1" applyFill="1" applyBorder="1" applyAlignment="1">
      <alignment horizontal="right" vertical="center" wrapText="1"/>
      <protection/>
    </xf>
    <xf numFmtId="189" fontId="63" fillId="34" borderId="15" xfId="90" applyNumberFormat="1" applyFont="1" applyFill="1" applyBorder="1" applyAlignment="1">
      <alignment vertical="center" wrapText="1"/>
      <protection/>
    </xf>
    <xf numFmtId="189" fontId="63" fillId="34" borderId="15" xfId="53" applyNumberFormat="1" applyFont="1" applyFill="1" applyBorder="1" applyAlignment="1">
      <alignment horizontal="left" vertical="center"/>
    </xf>
    <xf numFmtId="189" fontId="63" fillId="34" borderId="15" xfId="53" applyNumberFormat="1" applyFont="1" applyFill="1" applyBorder="1" applyAlignment="1">
      <alignment vertical="center"/>
    </xf>
    <xf numFmtId="188" fontId="63" fillId="34" borderId="15" xfId="53" applyNumberFormat="1" applyFont="1" applyFill="1" applyBorder="1" applyAlignment="1">
      <alignment vertical="center"/>
    </xf>
    <xf numFmtId="188" fontId="63" fillId="34" borderId="15" xfId="51" applyNumberFormat="1" applyFont="1" applyFill="1" applyBorder="1" applyAlignment="1">
      <alignment vertical="center"/>
    </xf>
    <xf numFmtId="188" fontId="63" fillId="34" borderId="0" xfId="51" applyNumberFormat="1" applyFont="1" applyFill="1" applyBorder="1" applyAlignment="1">
      <alignment vertical="center"/>
    </xf>
    <xf numFmtId="0" fontId="42" fillId="34" borderId="0" xfId="90" applyFont="1" applyFill="1" applyAlignment="1">
      <alignment horizontal="right" vertical="center"/>
      <protection/>
    </xf>
    <xf numFmtId="0" fontId="42" fillId="34" borderId="0" xfId="90" applyFont="1" applyFill="1" applyAlignment="1">
      <alignment vertical="center"/>
      <protection/>
    </xf>
    <xf numFmtId="0" fontId="42" fillId="34" borderId="0" xfId="90" applyFont="1" applyFill="1" applyAlignment="1">
      <alignment horizontal="left" vertical="center"/>
      <protection/>
    </xf>
    <xf numFmtId="0" fontId="21" fillId="34" borderId="15" xfId="90" applyFont="1" applyFill="1" applyBorder="1" applyAlignment="1">
      <alignment horizontal="center" vertical="center"/>
      <protection/>
    </xf>
    <xf numFmtId="49" fontId="21" fillId="34" borderId="15" xfId="90" applyNumberFormat="1" applyFont="1" applyFill="1" applyBorder="1" applyAlignment="1">
      <alignment horizontal="right" vertical="center" wrapText="1"/>
      <protection/>
    </xf>
    <xf numFmtId="189" fontId="21" fillId="34" borderId="15" xfId="90" applyNumberFormat="1" applyFont="1" applyFill="1" applyBorder="1" applyAlignment="1">
      <alignment vertical="center" wrapText="1"/>
      <protection/>
    </xf>
    <xf numFmtId="189" fontId="21" fillId="34" borderId="15" xfId="53" applyNumberFormat="1" applyFont="1" applyFill="1" applyBorder="1" applyAlignment="1">
      <alignment horizontal="left" vertical="center"/>
    </xf>
    <xf numFmtId="189" fontId="21" fillId="34" borderId="15" xfId="53" applyNumberFormat="1" applyFont="1" applyFill="1" applyBorder="1" applyAlignment="1">
      <alignment vertical="center"/>
    </xf>
    <xf numFmtId="188" fontId="21" fillId="34" borderId="15" xfId="53" applyNumberFormat="1" applyFont="1" applyFill="1" applyBorder="1" applyAlignment="1">
      <alignment vertical="center"/>
    </xf>
    <xf numFmtId="188" fontId="21" fillId="34" borderId="15" xfId="51" applyNumberFormat="1" applyFont="1" applyFill="1" applyBorder="1" applyAlignment="1">
      <alignment vertical="center"/>
    </xf>
    <xf numFmtId="188" fontId="21" fillId="34" borderId="0" xfId="51" applyNumberFormat="1" applyFont="1" applyFill="1" applyBorder="1" applyAlignment="1">
      <alignment vertical="center"/>
    </xf>
    <xf numFmtId="0" fontId="21" fillId="34" borderId="0" xfId="90" applyFont="1" applyFill="1" applyAlignment="1">
      <alignment horizontal="right" vertical="center"/>
      <protection/>
    </xf>
    <xf numFmtId="0" fontId="21" fillId="34" borderId="0" xfId="90" applyFont="1" applyFill="1" applyAlignment="1">
      <alignment horizontal="left" vertical="center"/>
      <protection/>
    </xf>
    <xf numFmtId="49" fontId="21" fillId="34" borderId="15" xfId="90" applyNumberFormat="1" applyFont="1" applyFill="1" applyBorder="1" applyAlignment="1">
      <alignment vertical="center" wrapText="1"/>
      <protection/>
    </xf>
    <xf numFmtId="49" fontId="21" fillId="34" borderId="15" xfId="90" applyNumberFormat="1" applyFont="1" applyFill="1" applyBorder="1" applyAlignment="1" quotePrefix="1">
      <alignment vertical="center" wrapText="1"/>
      <protection/>
    </xf>
    <xf numFmtId="189" fontId="21" fillId="34" borderId="15" xfId="90" applyNumberFormat="1" applyFont="1" applyFill="1" applyBorder="1" applyAlignment="1" quotePrefix="1">
      <alignment vertical="center" wrapText="1"/>
      <protection/>
    </xf>
    <xf numFmtId="49" fontId="9" fillId="34" borderId="15" xfId="90" applyNumberFormat="1" applyFont="1" applyFill="1" applyBorder="1" applyAlignment="1" quotePrefix="1">
      <alignment vertical="center" wrapText="1"/>
      <protection/>
    </xf>
    <xf numFmtId="189" fontId="9" fillId="34" borderId="15" xfId="90" applyNumberFormat="1" applyFont="1" applyFill="1" applyBorder="1" applyAlignment="1" quotePrefix="1">
      <alignment vertical="center" wrapText="1"/>
      <protection/>
    </xf>
    <xf numFmtId="49" fontId="63" fillId="34" borderId="15" xfId="90" applyNumberFormat="1" applyFont="1" applyFill="1" applyBorder="1" applyAlignment="1">
      <alignment vertical="center" wrapText="1"/>
      <protection/>
    </xf>
    <xf numFmtId="213" fontId="63" fillId="34" borderId="15" xfId="90" applyNumberFormat="1" applyFont="1" applyFill="1" applyBorder="1" applyAlignment="1">
      <alignment vertical="center" wrapText="1"/>
      <protection/>
    </xf>
    <xf numFmtId="3" fontId="63" fillId="34" borderId="15" xfId="90" applyNumberFormat="1" applyFont="1" applyFill="1" applyBorder="1" applyAlignment="1">
      <alignment vertical="center" wrapText="1"/>
      <protection/>
    </xf>
    <xf numFmtId="0" fontId="62" fillId="34" borderId="15" xfId="90" applyFont="1" applyFill="1" applyBorder="1" applyAlignment="1">
      <alignment horizontal="center" vertical="center"/>
      <protection/>
    </xf>
    <xf numFmtId="49" fontId="62" fillId="34" borderId="15" xfId="90" applyNumberFormat="1" applyFont="1" applyFill="1" applyBorder="1" applyAlignment="1">
      <alignment horizontal="right" vertical="center" wrapText="1"/>
      <protection/>
    </xf>
    <xf numFmtId="189" fontId="62" fillId="34" borderId="15" xfId="90" applyNumberFormat="1" applyFont="1" applyFill="1" applyBorder="1" applyAlignment="1">
      <alignment vertical="center" wrapText="1"/>
      <protection/>
    </xf>
    <xf numFmtId="189" fontId="62" fillId="34" borderId="15" xfId="90" applyNumberFormat="1" applyFont="1" applyFill="1" applyBorder="1" applyAlignment="1">
      <alignment horizontal="left" vertical="center" wrapText="1"/>
      <protection/>
    </xf>
    <xf numFmtId="188" fontId="62" fillId="34" borderId="0" xfId="51" applyNumberFormat="1" applyFont="1" applyFill="1" applyBorder="1" applyAlignment="1">
      <alignment horizontal="center" vertical="center"/>
    </xf>
    <xf numFmtId="0" fontId="62" fillId="34" borderId="0" xfId="90" applyFont="1" applyFill="1" applyAlignment="1">
      <alignment horizontal="right" vertical="center"/>
      <protection/>
    </xf>
    <xf numFmtId="0" fontId="62" fillId="34" borderId="0" xfId="90" applyFont="1" applyFill="1" applyAlignment="1">
      <alignment vertical="center"/>
      <protection/>
    </xf>
    <xf numFmtId="0" fontId="62" fillId="34" borderId="0" xfId="90" applyFont="1" applyFill="1" applyAlignment="1">
      <alignment horizontal="left" vertical="center"/>
      <protection/>
    </xf>
    <xf numFmtId="3" fontId="21" fillId="34" borderId="15" xfId="53" applyNumberFormat="1" applyFont="1" applyFill="1" applyBorder="1" applyAlignment="1">
      <alignment vertical="center"/>
    </xf>
    <xf numFmtId="3" fontId="21" fillId="34" borderId="15" xfId="53" applyNumberFormat="1" applyFont="1" applyFill="1" applyBorder="1" applyAlignment="1">
      <alignment horizontal="left" vertical="center"/>
    </xf>
    <xf numFmtId="188" fontId="21" fillId="34" borderId="0" xfId="51" applyNumberFormat="1" applyFont="1" applyFill="1" applyBorder="1" applyAlignment="1">
      <alignment horizontal="center" vertical="center"/>
    </xf>
    <xf numFmtId="189" fontId="62" fillId="34" borderId="15" xfId="53" applyNumberFormat="1" applyFont="1" applyFill="1" applyBorder="1" applyAlignment="1">
      <alignment vertical="center"/>
    </xf>
    <xf numFmtId="188" fontId="62" fillId="34" borderId="0" xfId="51" applyNumberFormat="1" applyFont="1" applyFill="1" applyBorder="1" applyAlignment="1">
      <alignment vertical="center"/>
    </xf>
    <xf numFmtId="49" fontId="62" fillId="34" borderId="15" xfId="90" applyNumberFormat="1" applyFont="1" applyFill="1" applyBorder="1" applyAlignment="1">
      <alignment vertical="center" wrapText="1"/>
      <protection/>
    </xf>
    <xf numFmtId="3" fontId="63" fillId="34" borderId="15" xfId="53" applyNumberFormat="1" applyFont="1" applyFill="1" applyBorder="1" applyAlignment="1">
      <alignment vertical="center"/>
    </xf>
    <xf numFmtId="0" fontId="63" fillId="34" borderId="22" xfId="90" applyFont="1" applyFill="1" applyBorder="1" applyAlignment="1">
      <alignment horizontal="center" vertical="center"/>
      <protection/>
    </xf>
    <xf numFmtId="49" fontId="63" fillId="34" borderId="22" xfId="90" applyNumberFormat="1" applyFont="1" applyFill="1" applyBorder="1" applyAlignment="1">
      <alignment vertical="center" wrapText="1"/>
      <protection/>
    </xf>
    <xf numFmtId="189" fontId="63" fillId="34" borderId="22" xfId="90" applyNumberFormat="1" applyFont="1" applyFill="1" applyBorder="1" applyAlignment="1">
      <alignment vertical="center" wrapText="1"/>
      <protection/>
    </xf>
    <xf numFmtId="189" fontId="63" fillId="34" borderId="22" xfId="53" applyNumberFormat="1" applyFont="1" applyFill="1" applyBorder="1" applyAlignment="1">
      <alignment vertical="center"/>
    </xf>
    <xf numFmtId="188" fontId="63" fillId="34" borderId="22" xfId="53" applyNumberFormat="1" applyFont="1" applyFill="1" applyBorder="1" applyAlignment="1">
      <alignment vertical="center"/>
    </xf>
    <xf numFmtId="188" fontId="63" fillId="34" borderId="22" xfId="51" applyNumberFormat="1" applyFont="1" applyFill="1" applyBorder="1" applyAlignment="1">
      <alignment vertical="center"/>
    </xf>
    <xf numFmtId="0" fontId="21" fillId="34" borderId="21" xfId="90" applyFont="1" applyFill="1" applyBorder="1" applyAlignment="1">
      <alignment horizontal="center" vertical="center"/>
      <protection/>
    </xf>
    <xf numFmtId="49" fontId="21" fillId="34" borderId="21" xfId="90" applyNumberFormat="1" applyFont="1" applyFill="1" applyBorder="1" applyAlignment="1">
      <alignment vertical="center" wrapText="1"/>
      <protection/>
    </xf>
    <xf numFmtId="189" fontId="21" fillId="34" borderId="21" xfId="90" applyNumberFormat="1" applyFont="1" applyFill="1" applyBorder="1" applyAlignment="1">
      <alignment vertical="center" wrapText="1"/>
      <protection/>
    </xf>
    <xf numFmtId="189" fontId="42" fillId="34" borderId="21" xfId="53" applyNumberFormat="1" applyFont="1" applyFill="1" applyBorder="1" applyAlignment="1">
      <alignment vertical="center"/>
    </xf>
    <xf numFmtId="189" fontId="21" fillId="34" borderId="21" xfId="53" applyNumberFormat="1" applyFont="1" applyFill="1" applyBorder="1" applyAlignment="1">
      <alignment vertical="center"/>
    </xf>
    <xf numFmtId="188" fontId="21" fillId="34" borderId="21" xfId="53" applyNumberFormat="1" applyFont="1" applyFill="1" applyBorder="1" applyAlignment="1">
      <alignment vertical="center"/>
    </xf>
    <xf numFmtId="188" fontId="21" fillId="34" borderId="21" xfId="51" applyNumberFormat="1" applyFont="1" applyFill="1" applyBorder="1" applyAlignment="1">
      <alignment vertical="center"/>
    </xf>
    <xf numFmtId="0" fontId="21" fillId="34" borderId="18" xfId="90" applyFont="1" applyFill="1" applyBorder="1" applyAlignment="1">
      <alignment horizontal="center" vertical="center"/>
      <protection/>
    </xf>
    <xf numFmtId="49" fontId="21" fillId="34" borderId="18" xfId="90" applyNumberFormat="1" applyFont="1" applyFill="1" applyBorder="1" applyAlignment="1">
      <alignment vertical="center" wrapText="1"/>
      <protection/>
    </xf>
    <xf numFmtId="189" fontId="21" fillId="34" borderId="18" xfId="90" applyNumberFormat="1" applyFont="1" applyFill="1" applyBorder="1" applyAlignment="1">
      <alignment vertical="center" wrapText="1"/>
      <protection/>
    </xf>
    <xf numFmtId="3" fontId="21" fillId="34" borderId="18" xfId="53" applyNumberFormat="1" applyFont="1" applyFill="1" applyBorder="1" applyAlignment="1">
      <alignment vertical="center"/>
    </xf>
    <xf numFmtId="188" fontId="21" fillId="34" borderId="18" xfId="53" applyNumberFormat="1" applyFont="1" applyFill="1" applyBorder="1" applyAlignment="1">
      <alignment vertical="center"/>
    </xf>
    <xf numFmtId="188" fontId="21" fillId="34" borderId="18" xfId="51" applyNumberFormat="1" applyFont="1" applyFill="1" applyBorder="1" applyAlignment="1">
      <alignment vertical="center"/>
    </xf>
    <xf numFmtId="0" fontId="21" fillId="34" borderId="0" xfId="90" applyFont="1" applyFill="1" applyAlignment="1">
      <alignment horizontal="center" vertical="center"/>
      <protection/>
    </xf>
    <xf numFmtId="188" fontId="21" fillId="34" borderId="0" xfId="53" applyNumberFormat="1" applyFont="1" applyFill="1" applyAlignment="1">
      <alignment vertical="center"/>
    </xf>
    <xf numFmtId="0" fontId="74" fillId="34" borderId="0" xfId="90" applyFont="1" applyFill="1" applyAlignment="1">
      <alignment horizontal="center" vertical="center"/>
      <protection/>
    </xf>
    <xf numFmtId="49" fontId="21" fillId="34" borderId="0" xfId="90" applyNumberFormat="1" applyFont="1" applyFill="1" applyAlignment="1">
      <alignment horizontal="left" vertical="center"/>
      <protection/>
    </xf>
    <xf numFmtId="189" fontId="21" fillId="34" borderId="0" xfId="90" applyNumberFormat="1" applyFont="1" applyFill="1" applyAlignment="1">
      <alignment horizontal="left" vertical="center"/>
      <protection/>
    </xf>
    <xf numFmtId="4" fontId="21" fillId="34" borderId="0" xfId="90" applyNumberFormat="1" applyFont="1" applyFill="1" applyAlignment="1">
      <alignment horizontal="left" vertical="center"/>
      <protection/>
    </xf>
    <xf numFmtId="188" fontId="21" fillId="34" borderId="0" xfId="90" applyNumberFormat="1" applyFont="1" applyFill="1" applyAlignment="1">
      <alignment horizontal="left" vertical="center"/>
      <protection/>
    </xf>
    <xf numFmtId="188" fontId="21" fillId="34" borderId="0" xfId="51" applyNumberFormat="1" applyFont="1" applyFill="1" applyAlignment="1">
      <alignment horizontal="left" vertical="center"/>
    </xf>
    <xf numFmtId="3" fontId="63" fillId="34" borderId="15" xfId="89" applyNumberFormat="1" applyFont="1" applyFill="1" applyBorder="1" applyAlignment="1">
      <alignment horizontal="right" vertical="center" wrapText="1"/>
      <protection/>
    </xf>
    <xf numFmtId="1" fontId="63" fillId="34" borderId="15" xfId="89" applyNumberFormat="1" applyFont="1" applyFill="1" applyBorder="1" applyAlignment="1">
      <alignment horizontal="left" vertical="center" wrapText="1"/>
      <protection/>
    </xf>
    <xf numFmtId="1" fontId="63" fillId="34" borderId="15" xfId="89" applyNumberFormat="1" applyFont="1" applyFill="1" applyBorder="1" applyAlignment="1">
      <alignment horizontal="right" vertical="center" wrapText="1"/>
      <protection/>
    </xf>
    <xf numFmtId="189" fontId="63" fillId="34" borderId="15" xfId="89" applyNumberFormat="1" applyFont="1" applyFill="1" applyBorder="1" applyAlignment="1">
      <alignment horizontal="right" vertical="center" wrapText="1"/>
      <protection/>
    </xf>
    <xf numFmtId="189" fontId="63" fillId="34" borderId="15" xfId="89" applyNumberFormat="1" applyFont="1" applyFill="1" applyBorder="1" applyAlignment="1">
      <alignment horizontal="left" vertical="center" wrapText="1"/>
      <protection/>
    </xf>
    <xf numFmtId="1" fontId="21" fillId="34" borderId="15" xfId="89" applyNumberFormat="1" applyFont="1" applyFill="1" applyBorder="1" applyAlignment="1">
      <alignment horizontal="left" vertical="center" wrapText="1"/>
      <protection/>
    </xf>
    <xf numFmtId="1" fontId="21" fillId="34" borderId="15" xfId="89" applyNumberFormat="1" applyFont="1" applyFill="1" applyBorder="1" applyAlignment="1">
      <alignment horizontal="right" vertical="center" wrapText="1"/>
      <protection/>
    </xf>
    <xf numFmtId="3" fontId="21" fillId="34" borderId="15" xfId="89" applyNumberFormat="1" applyFont="1" applyFill="1" applyBorder="1" applyAlignment="1">
      <alignment horizontal="right" vertical="center" wrapText="1"/>
      <protection/>
    </xf>
    <xf numFmtId="3" fontId="21" fillId="34" borderId="15" xfId="89" applyNumberFormat="1" applyFont="1" applyFill="1" applyBorder="1" applyAlignment="1">
      <alignment horizontal="left" vertical="center" wrapText="1"/>
      <protection/>
    </xf>
    <xf numFmtId="1" fontId="62" fillId="34" borderId="15" xfId="89" applyNumberFormat="1" applyFont="1" applyFill="1" applyBorder="1" applyAlignment="1">
      <alignment horizontal="left" vertical="center" wrapText="1"/>
      <protection/>
    </xf>
    <xf numFmtId="1" fontId="62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left" vertical="center" wrapText="1"/>
      <protection/>
    </xf>
    <xf numFmtId="1" fontId="64" fillId="34" borderId="15" xfId="89" applyNumberFormat="1" applyFont="1" applyFill="1" applyBorder="1" applyAlignment="1">
      <alignment horizontal="right" vertical="center" wrapText="1"/>
      <protection/>
    </xf>
    <xf numFmtId="189" fontId="64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center" vertical="center" wrapText="1"/>
      <protection/>
    </xf>
    <xf numFmtId="3" fontId="21" fillId="34" borderId="15" xfId="89" applyNumberFormat="1" applyFont="1" applyFill="1" applyBorder="1" applyAlignment="1">
      <alignment horizontal="center" vertical="center" wrapText="1"/>
      <protection/>
    </xf>
    <xf numFmtId="3" fontId="9" fillId="34" borderId="15" xfId="89" applyNumberFormat="1" applyFont="1" applyFill="1" applyBorder="1" applyAlignment="1">
      <alignment horizontal="left" vertical="center" wrapText="1"/>
      <protection/>
    </xf>
    <xf numFmtId="1" fontId="64" fillId="34" borderId="15" xfId="89" applyNumberFormat="1" applyFont="1" applyFill="1" applyBorder="1" applyAlignment="1">
      <alignment horizontal="left" vertical="center" wrapText="1"/>
      <protection/>
    </xf>
    <xf numFmtId="189" fontId="64" fillId="34" borderId="15" xfId="89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188" fontId="16" fillId="0" borderId="9" xfId="49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88" fontId="20" fillId="0" borderId="9" xfId="49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188" fontId="20" fillId="0" borderId="9" xfId="51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20" fillId="0" borderId="9" xfId="0" applyFont="1" applyFill="1" applyBorder="1" applyAlignment="1" quotePrefix="1">
      <alignment vertical="center" wrapText="1"/>
    </xf>
    <xf numFmtId="3" fontId="16" fillId="0" borderId="9" xfId="49" applyNumberFormat="1" applyFont="1" applyFill="1" applyBorder="1" applyAlignment="1">
      <alignment horizontal="center" vertical="center" wrapText="1"/>
    </xf>
    <xf numFmtId="3" fontId="20" fillId="0" borderId="9" xfId="49" applyNumberFormat="1" applyFont="1" applyFill="1" applyBorder="1" applyAlignment="1">
      <alignment horizontal="center" vertical="center" wrapText="1"/>
    </xf>
    <xf numFmtId="3" fontId="75" fillId="0" borderId="9" xfId="49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189" fontId="20" fillId="0" borderId="9" xfId="0" applyNumberFormat="1" applyFont="1" applyFill="1" applyBorder="1" applyAlignment="1">
      <alignment horizontal="center" vertical="center" wrapText="1"/>
    </xf>
    <xf numFmtId="189" fontId="20" fillId="0" borderId="9" xfId="0" applyNumberFormat="1" applyFont="1" applyFill="1" applyBorder="1" applyAlignment="1" quotePrefix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188" fontId="16" fillId="0" borderId="9" xfId="51" applyNumberFormat="1" applyFont="1" applyFill="1" applyBorder="1" applyAlignment="1">
      <alignment horizontal="center" vertical="center" wrapText="1"/>
    </xf>
    <xf numFmtId="0" fontId="76" fillId="0" borderId="0" xfId="88" applyFont="1" applyFill="1" applyAlignment="1">
      <alignment horizontal="center"/>
      <protection/>
    </xf>
    <xf numFmtId="0" fontId="57" fillId="0" borderId="0" xfId="88" applyFont="1" applyFill="1">
      <alignment/>
      <protection/>
    </xf>
    <xf numFmtId="0" fontId="58" fillId="0" borderId="0" xfId="88" applyFont="1" applyFill="1" applyAlignment="1">
      <alignment/>
      <protection/>
    </xf>
    <xf numFmtId="0" fontId="57" fillId="0" borderId="0" xfId="88" applyFont="1" applyFill="1" applyAlignment="1">
      <alignment horizontal="left"/>
      <protection/>
    </xf>
    <xf numFmtId="0" fontId="57" fillId="0" borderId="0" xfId="88" applyFont="1" applyFill="1" applyAlignment="1">
      <alignment horizontal="right"/>
      <protection/>
    </xf>
    <xf numFmtId="0" fontId="58" fillId="0" borderId="0" xfId="88" applyFont="1" applyFill="1">
      <alignment/>
      <protection/>
    </xf>
    <xf numFmtId="0" fontId="57" fillId="0" borderId="0" xfId="88" applyFont="1" applyFill="1" applyAlignment="1">
      <alignment horizontal="center"/>
      <protection/>
    </xf>
    <xf numFmtId="0" fontId="73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0" fontId="73" fillId="0" borderId="9" xfId="0" applyFont="1" applyBorder="1" applyAlignment="1" quotePrefix="1">
      <alignment vertical="center" wrapText="1"/>
    </xf>
    <xf numFmtId="0" fontId="69" fillId="0" borderId="9" xfId="0" applyFont="1" applyBorder="1" applyAlignment="1">
      <alignment horizontal="center" vertical="center" wrapText="1"/>
    </xf>
    <xf numFmtId="0" fontId="69" fillId="0" borderId="9" xfId="0" applyFont="1" applyBorder="1" applyAlignment="1" quotePrefix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left" vertical="center"/>
    </xf>
    <xf numFmtId="0" fontId="21" fillId="0" borderId="0" xfId="88" applyFont="1" applyFill="1" applyAlignment="1">
      <alignment horizontal="center" vertical="center"/>
      <protection/>
    </xf>
    <xf numFmtId="0" fontId="21" fillId="0" borderId="0" xfId="88" applyFont="1" applyFill="1" applyAlignment="1">
      <alignment vertical="center"/>
      <protection/>
    </xf>
    <xf numFmtId="0" fontId="20" fillId="0" borderId="0" xfId="88" applyFont="1" applyFill="1" applyAlignment="1">
      <alignment horizontal="center" vertical="center"/>
      <protection/>
    </xf>
    <xf numFmtId="0" fontId="63" fillId="0" borderId="0" xfId="88" applyFont="1" applyFill="1" applyAlignment="1">
      <alignment horizontal="center" vertical="center" wrapText="1"/>
      <protection/>
    </xf>
    <xf numFmtId="0" fontId="16" fillId="0" borderId="9" xfId="88" applyFont="1" applyFill="1" applyBorder="1" applyAlignment="1">
      <alignment vertical="center" wrapText="1"/>
      <protection/>
    </xf>
    <xf numFmtId="0" fontId="63" fillId="0" borderId="0" xfId="88" applyFont="1" applyFill="1" applyAlignment="1">
      <alignment vertical="center"/>
      <protection/>
    </xf>
    <xf numFmtId="0" fontId="16" fillId="0" borderId="9" xfId="88" applyFont="1" applyFill="1" applyBorder="1" applyAlignment="1">
      <alignment horizontal="center" vertical="center"/>
      <protection/>
    </xf>
    <xf numFmtId="0" fontId="16" fillId="0" borderId="9" xfId="88" applyFont="1" applyFill="1" applyBorder="1" applyAlignment="1">
      <alignment horizontal="left" vertical="center" wrapText="1"/>
      <protection/>
    </xf>
    <xf numFmtId="0" fontId="20" fillId="0" borderId="9" xfId="88" applyFont="1" applyFill="1" applyBorder="1" applyAlignment="1">
      <alignment horizontal="left" vertical="center" wrapText="1"/>
      <protection/>
    </xf>
    <xf numFmtId="0" fontId="20" fillId="0" borderId="9" xfId="88" applyFont="1" applyFill="1" applyBorder="1" applyAlignment="1">
      <alignment horizontal="center" vertical="center"/>
      <protection/>
    </xf>
    <xf numFmtId="0" fontId="20" fillId="0" borderId="9" xfId="88" applyFont="1" applyFill="1" applyBorder="1" applyAlignment="1" quotePrefix="1">
      <alignment horizontal="left" vertical="center" wrapText="1"/>
      <protection/>
    </xf>
    <xf numFmtId="0" fontId="20" fillId="0" borderId="9" xfId="88" applyFont="1" applyFill="1" applyBorder="1" applyAlignment="1">
      <alignment vertical="center" wrapText="1"/>
      <protection/>
    </xf>
    <xf numFmtId="0" fontId="20" fillId="0" borderId="0" xfId="88" applyFont="1" applyFill="1" applyAlignment="1">
      <alignment vertical="center" wrapText="1"/>
      <protection/>
    </xf>
    <xf numFmtId="0" fontId="20" fillId="0" borderId="0" xfId="88" applyFont="1" applyFill="1" applyAlignment="1">
      <alignment horizontal="center" vertical="center" wrapText="1"/>
      <protection/>
    </xf>
    <xf numFmtId="0" fontId="20" fillId="0" borderId="0" xfId="88" applyFont="1" applyFill="1" applyAlignment="1">
      <alignment vertical="center"/>
      <protection/>
    </xf>
    <xf numFmtId="0" fontId="21" fillId="0" borderId="0" xfId="88" applyFont="1" applyFill="1" applyAlignment="1">
      <alignment vertical="center" wrapText="1"/>
      <protection/>
    </xf>
    <xf numFmtId="0" fontId="21" fillId="0" borderId="0" xfId="88" applyFont="1" applyFill="1" applyAlignment="1">
      <alignment horizontal="center" vertical="center" wrapText="1"/>
      <protection/>
    </xf>
    <xf numFmtId="0" fontId="16" fillId="0" borderId="0" xfId="88" applyFont="1" applyFill="1" applyBorder="1" applyAlignment="1">
      <alignment horizontal="center" vertical="center" wrapText="1"/>
      <protection/>
    </xf>
    <xf numFmtId="0" fontId="16" fillId="0" borderId="38" xfId="0" applyFont="1" applyFill="1" applyBorder="1" applyAlignment="1">
      <alignment horizontal="left" vertical="center" wrapText="1"/>
    </xf>
    <xf numFmtId="188" fontId="16" fillId="0" borderId="9" xfId="51" applyNumberFormat="1" applyFont="1" applyFill="1" applyBorder="1" applyAlignment="1">
      <alignment horizontal="left" vertical="center" wrapText="1"/>
    </xf>
    <xf numFmtId="0" fontId="63" fillId="0" borderId="0" xfId="88" applyFont="1" applyFill="1" applyAlignment="1">
      <alignment horizontal="left" vertical="center"/>
      <protection/>
    </xf>
    <xf numFmtId="0" fontId="75" fillId="0" borderId="9" xfId="0" applyFont="1" applyFill="1" applyBorder="1" applyAlignment="1" quotePrefix="1">
      <alignment vertical="center" wrapText="1"/>
    </xf>
    <xf numFmtId="188" fontId="37" fillId="0" borderId="9" xfId="51" applyNumberFormat="1" applyFont="1" applyFill="1" applyBorder="1" applyAlignment="1">
      <alignment horizontal="center" vertical="center" wrapText="1"/>
    </xf>
    <xf numFmtId="0" fontId="65" fillId="0" borderId="0" xfId="88" applyFont="1" applyFill="1" applyAlignment="1">
      <alignment vertical="center"/>
      <protection/>
    </xf>
    <xf numFmtId="3" fontId="75" fillId="0" borderId="9" xfId="0" applyNumberFormat="1" applyFont="1" applyFill="1" applyBorder="1" applyAlignment="1">
      <alignment horizontal="center" vertical="center" wrapText="1"/>
    </xf>
    <xf numFmtId="3" fontId="16" fillId="0" borderId="9" xfId="49" applyNumberFormat="1" applyFont="1" applyFill="1" applyBorder="1" applyAlignment="1">
      <alignment horizontal="right" vertical="center" wrapText="1"/>
    </xf>
    <xf numFmtId="189" fontId="16" fillId="0" borderId="9" xfId="49" applyNumberFormat="1" applyFont="1" applyFill="1" applyBorder="1" applyAlignment="1">
      <alignment horizontal="center" vertical="center" wrapText="1"/>
    </xf>
    <xf numFmtId="3" fontId="16" fillId="0" borderId="9" xfId="49" applyNumberFormat="1" applyFont="1" applyFill="1" applyBorder="1" applyAlignment="1">
      <alignment horizontal="left" vertical="center" wrapText="1"/>
    </xf>
    <xf numFmtId="189" fontId="16" fillId="0" borderId="9" xfId="49" applyNumberFormat="1" applyFont="1" applyFill="1" applyBorder="1" applyAlignment="1">
      <alignment horizontal="right" vertical="center" wrapText="1"/>
    </xf>
    <xf numFmtId="189" fontId="16" fillId="0" borderId="9" xfId="49" applyNumberFormat="1" applyFont="1" applyFill="1" applyBorder="1" applyAlignment="1">
      <alignment horizontal="left" vertical="center" wrapText="1"/>
    </xf>
    <xf numFmtId="189" fontId="16" fillId="0" borderId="9" xfId="0" applyNumberFormat="1" applyFont="1" applyFill="1" applyBorder="1" applyAlignment="1">
      <alignment horizontal="right" vertical="center" wrapText="1"/>
    </xf>
    <xf numFmtId="189" fontId="16" fillId="0" borderId="9" xfId="0" applyNumberFormat="1" applyFont="1" applyFill="1" applyBorder="1" applyAlignment="1">
      <alignment horizontal="center" vertical="center" wrapText="1"/>
    </xf>
    <xf numFmtId="189" fontId="20" fillId="0" borderId="9" xfId="49" applyNumberFormat="1" applyFont="1" applyFill="1" applyBorder="1" applyAlignment="1">
      <alignment horizontal="center" vertical="center" wrapText="1"/>
    </xf>
    <xf numFmtId="0" fontId="20" fillId="0" borderId="9" xfId="49" applyNumberFormat="1" applyFont="1" applyFill="1" applyBorder="1" applyAlignment="1">
      <alignment horizontal="center" vertical="center" wrapText="1"/>
    </xf>
    <xf numFmtId="2" fontId="20" fillId="0" borderId="9" xfId="49" applyNumberFormat="1" applyFont="1" applyFill="1" applyBorder="1" applyAlignment="1">
      <alignment horizontal="center" vertical="center" wrapText="1"/>
    </xf>
    <xf numFmtId="4" fontId="20" fillId="0" borderId="9" xfId="49" applyNumberFormat="1" applyFont="1" applyFill="1" applyBorder="1" applyAlignment="1">
      <alignment horizontal="center" vertical="center" wrapText="1"/>
    </xf>
    <xf numFmtId="0" fontId="37" fillId="0" borderId="9" xfId="88" applyFont="1" applyFill="1" applyBorder="1" applyAlignment="1">
      <alignment vertical="center" wrapText="1"/>
      <protection/>
    </xf>
    <xf numFmtId="3" fontId="16" fillId="0" borderId="9" xfId="88" applyNumberFormat="1" applyFont="1" applyFill="1" applyBorder="1" applyAlignment="1">
      <alignment vertical="center" wrapText="1"/>
      <protection/>
    </xf>
    <xf numFmtId="0" fontId="63" fillId="0" borderId="9" xfId="88" applyFont="1" applyFill="1" applyBorder="1" applyAlignment="1">
      <alignment vertical="center"/>
      <protection/>
    </xf>
    <xf numFmtId="0" fontId="21" fillId="0" borderId="9" xfId="88" applyFont="1" applyFill="1" applyBorder="1" applyAlignment="1">
      <alignment vertical="center"/>
      <protection/>
    </xf>
    <xf numFmtId="0" fontId="63" fillId="0" borderId="9" xfId="88" applyFont="1" applyFill="1" applyBorder="1" applyAlignment="1">
      <alignment horizontal="left" vertical="center"/>
      <protection/>
    </xf>
    <xf numFmtId="0" fontId="65" fillId="0" borderId="9" xfId="88" applyFont="1" applyFill="1" applyBorder="1" applyAlignment="1">
      <alignment vertical="center"/>
      <protection/>
    </xf>
    <xf numFmtId="0" fontId="63" fillId="0" borderId="26" xfId="88" applyFont="1" applyFill="1" applyBorder="1" applyAlignment="1">
      <alignment horizontal="center" vertical="center" wrapText="1"/>
      <protection/>
    </xf>
    <xf numFmtId="0" fontId="63" fillId="0" borderId="11" xfId="88" applyFont="1" applyFill="1" applyBorder="1" applyAlignment="1">
      <alignment horizontal="center" vertical="center" wrapText="1"/>
      <protection/>
    </xf>
    <xf numFmtId="0" fontId="63" fillId="0" borderId="9" xfId="88" applyFont="1" applyFill="1" applyBorder="1" applyAlignment="1">
      <alignment vertical="center" wrapText="1"/>
      <protection/>
    </xf>
    <xf numFmtId="0" fontId="16" fillId="0" borderId="38" xfId="88" applyFont="1" applyFill="1" applyBorder="1" applyAlignment="1">
      <alignment horizontal="center" vertical="center"/>
      <protection/>
    </xf>
    <xf numFmtId="188" fontId="20" fillId="0" borderId="38" xfId="51" applyNumberFormat="1" applyFont="1" applyFill="1" applyBorder="1" applyAlignment="1">
      <alignment horizontal="center" vertical="center" wrapText="1"/>
    </xf>
    <xf numFmtId="0" fontId="63" fillId="0" borderId="26" xfId="88" applyFont="1" applyFill="1" applyBorder="1" applyAlignment="1">
      <alignment vertical="center" wrapText="1"/>
      <protection/>
    </xf>
    <xf numFmtId="0" fontId="63" fillId="0" borderId="0" xfId="88" applyFont="1" applyFill="1" applyBorder="1" applyAlignment="1">
      <alignment vertical="center" wrapText="1"/>
      <protection/>
    </xf>
    <xf numFmtId="0" fontId="20" fillId="0" borderId="9" xfId="0" applyFont="1" applyBorder="1" applyAlignment="1" quotePrefix="1">
      <alignment vertical="center" wrapText="1"/>
    </xf>
    <xf numFmtId="0" fontId="20" fillId="0" borderId="9" xfId="0" applyFont="1" applyBorder="1" applyAlignment="1">
      <alignment vertical="center" wrapText="1"/>
    </xf>
    <xf numFmtId="0" fontId="76" fillId="0" borderId="0" xfId="88" applyFont="1" applyFill="1" applyAlignment="1">
      <alignment horizontal="center" vertical="center" wrapText="1"/>
      <protection/>
    </xf>
    <xf numFmtId="0" fontId="76" fillId="0" borderId="0" xfId="88" applyFont="1" applyFill="1" applyAlignment="1">
      <alignment horizontal="right" vertical="center" wrapText="1"/>
      <protection/>
    </xf>
    <xf numFmtId="0" fontId="76" fillId="0" borderId="0" xfId="88" applyFont="1" applyFill="1" applyAlignment="1">
      <alignment horizontal="left" vertical="center" wrapText="1"/>
      <protection/>
    </xf>
    <xf numFmtId="0" fontId="77" fillId="0" borderId="0" xfId="88" applyFont="1" applyFill="1" applyAlignment="1">
      <alignment horizontal="center" vertical="center"/>
      <protection/>
    </xf>
    <xf numFmtId="0" fontId="58" fillId="0" borderId="0" xfId="88" applyFont="1" applyFill="1" applyAlignment="1">
      <alignment horizontal="center"/>
      <protection/>
    </xf>
    <xf numFmtId="0" fontId="30" fillId="0" borderId="39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6" fillId="0" borderId="26" xfId="88" applyFont="1" applyFill="1" applyBorder="1" applyAlignment="1">
      <alignment horizontal="center" vertical="center" wrapText="1"/>
      <protection/>
    </xf>
    <xf numFmtId="0" fontId="16" fillId="0" borderId="38" xfId="88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63" fillId="0" borderId="26" xfId="88" applyFont="1" applyFill="1" applyBorder="1" applyAlignment="1">
      <alignment horizontal="center" vertical="center" wrapText="1"/>
      <protection/>
    </xf>
    <xf numFmtId="0" fontId="63" fillId="0" borderId="38" xfId="88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3" fillId="0" borderId="11" xfId="88" applyFont="1" applyFill="1" applyBorder="1" applyAlignment="1">
      <alignment horizontal="center" vertical="center" wrapText="1"/>
      <protection/>
    </xf>
    <xf numFmtId="0" fontId="16" fillId="0" borderId="0" xfId="88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62" fillId="34" borderId="27" xfId="89" applyNumberFormat="1" applyFont="1" applyFill="1" applyBorder="1" applyAlignment="1">
      <alignment horizontal="left" vertical="center" wrapText="1"/>
      <protection/>
    </xf>
    <xf numFmtId="0" fontId="62" fillId="34" borderId="23" xfId="89" applyNumberFormat="1" applyFont="1" applyFill="1" applyBorder="1" applyAlignment="1">
      <alignment horizontal="left" vertical="center" wrapText="1"/>
      <protection/>
    </xf>
    <xf numFmtId="0" fontId="63" fillId="34" borderId="14" xfId="89" applyFont="1" applyFill="1" applyBorder="1" applyAlignment="1">
      <alignment horizontal="center" vertical="center" wrapText="1"/>
      <protection/>
    </xf>
    <xf numFmtId="0" fontId="63" fillId="34" borderId="40" xfId="89" applyFont="1" applyFill="1" applyBorder="1" applyAlignment="1">
      <alignment horizontal="center" vertical="center" wrapText="1"/>
      <protection/>
    </xf>
    <xf numFmtId="0" fontId="63" fillId="34" borderId="27" xfId="89" applyNumberFormat="1" applyFont="1" applyFill="1" applyBorder="1" applyAlignment="1">
      <alignment horizontal="center" vertical="center" wrapText="1"/>
      <protection/>
    </xf>
    <xf numFmtId="0" fontId="63" fillId="34" borderId="23" xfId="89" applyNumberFormat="1" applyFont="1" applyFill="1" applyBorder="1" applyAlignment="1">
      <alignment horizontal="center" vertical="center" wrapText="1"/>
      <protection/>
    </xf>
    <xf numFmtId="0" fontId="9" fillId="34" borderId="27" xfId="89" applyNumberFormat="1" applyFont="1" applyFill="1" applyBorder="1" applyAlignment="1">
      <alignment horizontal="left" vertical="center" wrapText="1"/>
      <protection/>
    </xf>
    <xf numFmtId="0" fontId="9" fillId="34" borderId="23" xfId="89" applyNumberFormat="1" applyFont="1" applyFill="1" applyBorder="1" applyAlignment="1">
      <alignment horizontal="left" vertical="center" wrapText="1"/>
      <protection/>
    </xf>
    <xf numFmtId="0" fontId="62" fillId="34" borderId="27" xfId="89" applyNumberFormat="1" applyFont="1" applyFill="1" applyBorder="1" applyAlignment="1">
      <alignment horizontal="right" vertical="center" wrapText="1"/>
      <protection/>
    </xf>
    <xf numFmtId="0" fontId="64" fillId="34" borderId="27" xfId="89" applyNumberFormat="1" applyFont="1" applyFill="1" applyBorder="1" applyAlignment="1">
      <alignment horizontal="left" vertical="center" wrapText="1"/>
      <protection/>
    </xf>
    <xf numFmtId="0" fontId="64" fillId="34" borderId="23" xfId="89" applyNumberFormat="1" applyFont="1" applyFill="1" applyBorder="1" applyAlignment="1">
      <alignment horizontal="left" vertical="center" wrapText="1"/>
      <protection/>
    </xf>
    <xf numFmtId="0" fontId="21" fillId="34" borderId="27" xfId="89" applyFont="1" applyFill="1" applyBorder="1" applyAlignment="1">
      <alignment horizontal="right" vertical="center" wrapText="1"/>
      <protection/>
    </xf>
    <xf numFmtId="0" fontId="21" fillId="34" borderId="23" xfId="89" applyFont="1" applyFill="1" applyBorder="1" applyAlignment="1">
      <alignment horizontal="center" vertical="center" wrapText="1"/>
      <protection/>
    </xf>
    <xf numFmtId="0" fontId="21" fillId="34" borderId="27" xfId="89" applyNumberFormat="1" applyFont="1" applyFill="1" applyBorder="1" applyAlignment="1">
      <alignment horizontal="right" vertical="center" wrapText="1"/>
      <protection/>
    </xf>
    <xf numFmtId="0" fontId="21" fillId="34" borderId="23" xfId="89" applyNumberFormat="1" applyFont="1" applyFill="1" applyBorder="1" applyAlignment="1">
      <alignment horizontal="left" vertical="center" wrapText="1"/>
      <protection/>
    </xf>
    <xf numFmtId="0" fontId="35" fillId="34" borderId="0" xfId="89" applyFont="1" applyFill="1" applyAlignment="1">
      <alignment horizontal="right" vertical="center" wrapText="1"/>
      <protection/>
    </xf>
    <xf numFmtId="0" fontId="68" fillId="34" borderId="0" xfId="89" applyFont="1" applyFill="1" applyAlignment="1">
      <alignment horizontal="center" vertical="center" wrapText="1"/>
      <protection/>
    </xf>
    <xf numFmtId="0" fontId="69" fillId="34" borderId="0" xfId="89" applyFont="1" applyFill="1" applyAlignment="1">
      <alignment horizontal="center" vertical="center" wrapText="1"/>
      <protection/>
    </xf>
    <xf numFmtId="0" fontId="62" fillId="34" borderId="0" xfId="89" applyNumberFormat="1" applyFont="1" applyFill="1" applyBorder="1" applyAlignment="1">
      <alignment horizontal="right" vertical="center" wrapText="1"/>
      <protection/>
    </xf>
    <xf numFmtId="0" fontId="63" fillId="34" borderId="0" xfId="90" applyFont="1" applyFill="1" applyAlignment="1">
      <alignment horizontal="center" vertical="center" wrapText="1"/>
      <protection/>
    </xf>
    <xf numFmtId="0" fontId="63" fillId="34" borderId="0" xfId="90" applyFont="1" applyFill="1" applyAlignment="1">
      <alignment horizontal="center" vertical="center"/>
      <protection/>
    </xf>
    <xf numFmtId="43" fontId="62" fillId="34" borderId="0" xfId="53" applyFont="1" applyFill="1" applyBorder="1" applyAlignment="1">
      <alignment horizontal="right" vertical="center"/>
    </xf>
    <xf numFmtId="43" fontId="62" fillId="34" borderId="1" xfId="53" applyFont="1" applyFill="1" applyBorder="1" applyAlignment="1">
      <alignment horizontal="right" vertical="center"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Border="1" applyAlignment="1">
      <alignment horizontal="right" vertical="center" wrapText="1"/>
      <protection/>
    </xf>
    <xf numFmtId="0" fontId="37" fillId="0" borderId="0" xfId="91" applyFont="1" applyFill="1" applyBorder="1" applyAlignment="1">
      <alignment horizontal="right" vertical="center" wrapText="1"/>
      <protection/>
    </xf>
    <xf numFmtId="0" fontId="16" fillId="0" borderId="0" xfId="91" applyFont="1" applyFill="1" applyBorder="1" applyAlignment="1">
      <alignment horizontal="center" vertical="center" wrapText="1"/>
      <protection/>
    </xf>
    <xf numFmtId="0" fontId="16" fillId="0" borderId="14" xfId="91" applyFont="1" applyFill="1" applyBorder="1" applyAlignment="1">
      <alignment horizontal="center" vertical="center" wrapText="1"/>
      <protection/>
    </xf>
    <xf numFmtId="0" fontId="16" fillId="0" borderId="5" xfId="91" applyFont="1" applyFill="1" applyBorder="1" applyAlignment="1">
      <alignment horizontal="center" vertical="center" wrapText="1"/>
      <protection/>
    </xf>
    <xf numFmtId="0" fontId="16" fillId="0" borderId="40" xfId="91" applyFont="1" applyFill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zerodec" xfId="52"/>
    <cellStyle name="Comma_Cocau2004(22-11)" xfId="53"/>
    <cellStyle name="Comma0" xfId="54"/>
    <cellStyle name="Currency" xfId="55"/>
    <cellStyle name="Currency [0]" xfId="56"/>
    <cellStyle name="Currency0" xfId="57"/>
    <cellStyle name="Currency1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_Cocau2004(22-11)" xfId="90"/>
    <cellStyle name="Normal_Phu luc 2 (11.10.08)" xfId="91"/>
    <cellStyle name="Note" xfId="92"/>
    <cellStyle name="Output" xfId="93"/>
    <cellStyle name="Percent" xfId="94"/>
    <cellStyle name="Percent [2]" xfId="95"/>
    <cellStyle name="T" xfId="96"/>
    <cellStyle name="th" xfId="97"/>
    <cellStyle name="Title" xfId="98"/>
    <cellStyle name="Tong so" xfId="99"/>
    <cellStyle name="tong so 1" xfId="100"/>
    <cellStyle name="Total" xfId="101"/>
    <cellStyle name="viet" xfId="102"/>
    <cellStyle name="viet2" xfId="103"/>
    <cellStyle name="Warning Text" xfId="104"/>
    <cellStyle name="xuan" xfId="105"/>
    <cellStyle name=" [0.00]_ Att. 1- Cover" xfId="106"/>
    <cellStyle name="_ Att. 1- Cover" xfId="107"/>
    <cellStyle name="?_ Att. 1- Cover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ieu%20mau%20KH%202016-2020_dia%20phuong%201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DTCT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PL1"/>
      <sheetName val="PL2"/>
      <sheetName val="Bỏ"/>
      <sheetName val="Bo"/>
      <sheetName val="PL4"/>
      <sheetName val="PL5"/>
      <sheetName val="PL6"/>
      <sheetName val="PL7"/>
      <sheetName val="PL8"/>
      <sheetName val="PL9GDKH"/>
      <sheetName val="PL10LDVHXH"/>
      <sheetName val="PL12DTnguon"/>
      <sheetName val="BieunayKhongin"/>
      <sheetName val="PL13DTNSNN (2)"/>
      <sheetName val="Khongin"/>
      <sheetName val="PL14NSNN"/>
      <sheetName val="PL15FDI"/>
      <sheetName val="PL16DN"/>
      <sheetName val="PL17CCTT(khongin)"/>
      <sheetName val="Sheet3"/>
      <sheetName val="Pl14"/>
      <sheetName val="Sheet1"/>
      <sheetName val="Sheet2"/>
      <sheetName val="PL18HTX"/>
      <sheetName val="PL19DN"/>
      <sheetName val="PL17Q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55" zoomScaleNormal="55" zoomScalePageLayoutView="0" workbookViewId="0" topLeftCell="A1">
      <selection activeCell="A1" sqref="A1:IV16384"/>
    </sheetView>
  </sheetViews>
  <sheetFormatPr defaultColWidth="8.8515625" defaultRowHeight="12.75"/>
  <cols>
    <col min="1" max="13" width="10.8515625" style="421" customWidth="1"/>
    <col min="14" max="14" width="44.140625" style="421" customWidth="1"/>
    <col min="15" max="16384" width="8.8515625" style="421" customWidth="1"/>
  </cols>
  <sheetData>
    <row r="1" spans="1:14" ht="30.75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14" ht="30.7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30.75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</row>
    <row r="4" spans="1:14" ht="30.75">
      <c r="A4" s="498" t="s">
        <v>492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</row>
    <row r="7" spans="1:22" ht="62.25" customHeight="1">
      <c r="A7" s="494" t="s">
        <v>493</v>
      </c>
      <c r="B7" s="495"/>
      <c r="C7" s="494"/>
      <c r="D7" s="496"/>
      <c r="E7" s="494"/>
      <c r="F7" s="494"/>
      <c r="G7" s="494"/>
      <c r="H7" s="494"/>
      <c r="I7" s="494"/>
      <c r="J7" s="494"/>
      <c r="K7" s="495"/>
      <c r="L7" s="494"/>
      <c r="M7" s="496"/>
      <c r="N7" s="495"/>
      <c r="O7" s="422"/>
      <c r="P7" s="423"/>
      <c r="Q7" s="424"/>
      <c r="S7" s="423"/>
      <c r="T7" s="424"/>
      <c r="V7" s="423"/>
    </row>
    <row r="8" spans="1:22" ht="43.5" customHeight="1">
      <c r="A8" s="497" t="s">
        <v>346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P8" s="423"/>
      <c r="Q8" s="424"/>
      <c r="S8" s="423"/>
      <c r="T8" s="424"/>
      <c r="V8" s="423"/>
    </row>
    <row r="9" spans="2:22" ht="30.75">
      <c r="B9" s="424"/>
      <c r="D9" s="423"/>
      <c r="K9" s="424"/>
      <c r="M9" s="423"/>
      <c r="N9" s="424"/>
      <c r="P9" s="423"/>
      <c r="Q9" s="424"/>
      <c r="S9" s="423"/>
      <c r="T9" s="424"/>
      <c r="V9" s="423"/>
    </row>
    <row r="12" ht="30.75" customHeight="1">
      <c r="A12" s="425"/>
    </row>
    <row r="21" spans="2:22" ht="30.75">
      <c r="B21" s="424"/>
      <c r="D21" s="423"/>
      <c r="J21" s="426"/>
      <c r="K21" s="424"/>
      <c r="M21" s="423"/>
      <c r="N21" s="424"/>
      <c r="P21" s="423"/>
      <c r="Q21" s="424"/>
      <c r="S21" s="423"/>
      <c r="T21" s="424"/>
      <c r="V21" s="423"/>
    </row>
    <row r="22" spans="4:20" ht="30.75">
      <c r="D22" s="423"/>
      <c r="J22" s="426"/>
      <c r="K22" s="424"/>
      <c r="M22" s="423"/>
      <c r="N22" s="424"/>
      <c r="P22" s="423"/>
      <c r="Q22" s="424"/>
      <c r="S22" s="423"/>
      <c r="T22" s="424"/>
    </row>
    <row r="23" spans="2:22" ht="30.75">
      <c r="B23" s="424"/>
      <c r="D23" s="423"/>
      <c r="J23" s="426"/>
      <c r="K23" s="424"/>
      <c r="M23" s="423"/>
      <c r="N23" s="424"/>
      <c r="P23" s="423"/>
      <c r="Q23" s="424"/>
      <c r="S23" s="423"/>
      <c r="T23" s="424"/>
      <c r="V23" s="423"/>
    </row>
    <row r="24" spans="11:20" ht="30.75">
      <c r="K24" s="424"/>
      <c r="M24" s="423"/>
      <c r="N24" s="424"/>
      <c r="P24" s="423"/>
      <c r="Q24" s="424"/>
      <c r="S24" s="423"/>
      <c r="T24" s="424"/>
    </row>
    <row r="25" spans="2:22" ht="30.75">
      <c r="B25" s="424"/>
      <c r="D25" s="423"/>
      <c r="K25" s="424"/>
      <c r="M25" s="423"/>
      <c r="N25" s="424"/>
      <c r="P25" s="423"/>
      <c r="Q25" s="424"/>
      <c r="S25" s="423"/>
      <c r="T25" s="424"/>
      <c r="V25" s="423"/>
    </row>
    <row r="38" spans="2:22" ht="30.75">
      <c r="B38" s="424"/>
      <c r="D38" s="423"/>
      <c r="K38" s="424"/>
      <c r="M38" s="423"/>
      <c r="N38" s="424"/>
      <c r="P38" s="423"/>
      <c r="Q38" s="424"/>
      <c r="S38" s="423"/>
      <c r="T38" s="424"/>
      <c r="V38" s="423"/>
    </row>
  </sheetData>
  <sheetProtection/>
  <mergeCells count="3">
    <mergeCell ref="A7:N7"/>
    <mergeCell ref="A8:N8"/>
    <mergeCell ref="A4:N4"/>
  </mergeCells>
  <printOptions/>
  <pageMargins left="0.25" right="0.2" top="0.984251968503937" bottom="0.984251968503937" header="0.7086614173228347" footer="0.5118110236220472"/>
  <pageSetup firstPageNumber="1" useFirstPageNumber="1"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6.5">
      <c r="A5" t="s">
        <v>201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202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198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203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199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204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205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206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207</v>
      </c>
      <c r="B16" s="140" t="s">
        <v>210</v>
      </c>
      <c r="C16" s="140"/>
      <c r="D16" s="140"/>
      <c r="E16" s="140"/>
      <c r="F16" s="140" t="s">
        <v>208</v>
      </c>
      <c r="G16" s="140" t="s">
        <v>209</v>
      </c>
    </row>
    <row r="17" spans="1:7" ht="12.75">
      <c r="A17" s="138" t="s">
        <v>195</v>
      </c>
      <c r="B17" s="140" t="e">
        <f>'A4'!$G$13*'A4'!#REF!/100</f>
        <v>#REF!</v>
      </c>
      <c r="C17" s="140" t="e">
        <f>'A4'!H13*'A4'!#REF!/100</f>
        <v>#REF!</v>
      </c>
      <c r="D17" s="140" t="e">
        <f>'A4'!I13*'A4'!#REF!/100</f>
        <v>#REF!</v>
      </c>
      <c r="E17" s="140" t="e">
        <f>'A4'!J13*'A4'!#REF!/100</f>
        <v>#REF!</v>
      </c>
      <c r="F17" s="140" t="e">
        <f>'A4'!#REF!*40/100</f>
        <v>#REF!</v>
      </c>
      <c r="G17" s="140" t="e">
        <f>'A4'!#REF!*41/100</f>
        <v>#REF!</v>
      </c>
    </row>
    <row r="18" spans="1:7" ht="12.75">
      <c r="A18" t="s">
        <v>196</v>
      </c>
      <c r="B18" s="140" t="e">
        <f>'A4'!$G$13*'A4'!#REF!/100</f>
        <v>#REF!</v>
      </c>
      <c r="C18" s="140" t="e">
        <f>'A4'!$G$13*'A4'!#REF!/100</f>
        <v>#REF!</v>
      </c>
      <c r="D18" s="140" t="e">
        <f>'A4'!$G$13*'A4'!#REF!/100</f>
        <v>#REF!</v>
      </c>
      <c r="E18" s="140" t="e">
        <f>'A4'!$G$13*'A4'!#REF!/100</f>
        <v>#REF!</v>
      </c>
      <c r="F18" s="140" t="e">
        <f>'A4'!#REF!*28/100</f>
        <v>#REF!</v>
      </c>
      <c r="G18" s="140" t="e">
        <f>'A4'!#REF!*29/100</f>
        <v>#REF!</v>
      </c>
    </row>
    <row r="19" spans="1:7" ht="12.75">
      <c r="A19" s="138" t="s">
        <v>197</v>
      </c>
      <c r="B19" s="140" t="e">
        <f>'A4'!$G$13*'A4'!#REF!/100</f>
        <v>#REF!</v>
      </c>
      <c r="C19" s="140" t="e">
        <f>'A4'!$G$13*'A4'!#REF!/100</f>
        <v>#REF!</v>
      </c>
      <c r="D19" s="140" t="e">
        <f>'A4'!$G$13*'A4'!#REF!/100</f>
        <v>#REF!</v>
      </c>
      <c r="E19" s="140" t="e">
        <f>'A4'!$G$13*'A4'!#REF!/100</f>
        <v>#REF!</v>
      </c>
      <c r="F19" s="140" t="e">
        <f>'A4'!#REF!*30/100</f>
        <v>#REF!</v>
      </c>
      <c r="G19" s="140" t="e">
        <f>'A4'!#REF!*31/100</f>
        <v>#REF!</v>
      </c>
    </row>
    <row r="21" spans="1:7" ht="12.75">
      <c r="A21" s="138"/>
      <c r="B21" s="140" t="e">
        <f aca="true" t="shared" si="0" ref="B21:G21">SUM(B17:B19)</f>
        <v>#REF!</v>
      </c>
      <c r="C21" s="140" t="e">
        <f t="shared" si="0"/>
        <v>#REF!</v>
      </c>
      <c r="D21" s="140" t="e">
        <f t="shared" si="0"/>
        <v>#REF!</v>
      </c>
      <c r="E21" s="140" t="e">
        <f t="shared" si="0"/>
        <v>#REF!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211</v>
      </c>
    </row>
    <row r="24" spans="1:6" ht="12.75">
      <c r="A24" t="s">
        <v>212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6" ht="12.75">
      <c r="A25" t="s">
        <v>212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 ht="12.75">
      <c r="A27" s="138" t="s">
        <v>198</v>
      </c>
      <c r="B27" s="140" t="e">
        <f>B8/B17</f>
        <v>#REF!</v>
      </c>
      <c r="C27" s="140" t="e">
        <f>C8/C17</f>
        <v>#REF!</v>
      </c>
      <c r="D27" s="140" t="e">
        <f>D8/D17</f>
        <v>#REF!</v>
      </c>
      <c r="E27" s="140" t="e">
        <f>E8/E17</f>
        <v>#REF!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203</v>
      </c>
      <c r="B28" s="140" t="e">
        <f aca="true" t="shared" si="1" ref="B28:E29">B9/B17</f>
        <v>#REF!</v>
      </c>
      <c r="C28" s="140" t="e">
        <f t="shared" si="1"/>
        <v>#REF!</v>
      </c>
      <c r="D28" s="140" t="e">
        <f t="shared" si="1"/>
        <v>#REF!</v>
      </c>
      <c r="E28" s="140" t="e">
        <f t="shared" si="1"/>
        <v>#REF!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199</v>
      </c>
      <c r="B29" s="140" t="e">
        <f t="shared" si="1"/>
        <v>#REF!</v>
      </c>
      <c r="C29" s="140" t="e">
        <f t="shared" si="1"/>
        <v>#REF!</v>
      </c>
      <c r="D29" s="140" t="e">
        <f t="shared" si="1"/>
        <v>#REF!</v>
      </c>
      <c r="E29" s="140" t="e">
        <f t="shared" si="1"/>
        <v>#REF!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204</v>
      </c>
      <c r="B30" s="140" t="e">
        <f aca="true" t="shared" si="2" ref="B30:E31">B11/B18</f>
        <v>#REF!</v>
      </c>
      <c r="C30" s="140" t="e">
        <f t="shared" si="2"/>
        <v>#REF!</v>
      </c>
      <c r="D30" s="140" t="e">
        <f t="shared" si="2"/>
        <v>#REF!</v>
      </c>
      <c r="E30" s="140" t="e">
        <f t="shared" si="2"/>
        <v>#REF!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205</v>
      </c>
      <c r="B31" s="140" t="e">
        <f t="shared" si="2"/>
        <v>#REF!</v>
      </c>
      <c r="C31" s="140" t="e">
        <f t="shared" si="2"/>
        <v>#REF!</v>
      </c>
      <c r="D31" s="140" t="e">
        <f t="shared" si="2"/>
        <v>#REF!</v>
      </c>
      <c r="E31" s="140" t="e">
        <f t="shared" si="2"/>
        <v>#REF!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206</v>
      </c>
      <c r="B32" s="140" t="e">
        <f>B13/B19</f>
        <v>#REF!</v>
      </c>
      <c r="C32" s="140" t="e">
        <f>C13/C19</f>
        <v>#REF!</v>
      </c>
      <c r="D32" s="140" t="e">
        <f>D13/D19</f>
        <v>#REF!</v>
      </c>
      <c r="E32" s="140" t="e">
        <f>E13/E19</f>
        <v>#REF!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105</v>
      </c>
    </row>
    <row r="2" spans="1:11" ht="18" customHeight="1">
      <c r="A2" s="581" t="s">
        <v>132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ht="15" customHeight="1"/>
    <row r="4" spans="1:11" s="125" customFormat="1" ht="22.5" customHeight="1">
      <c r="A4" s="577" t="s">
        <v>0</v>
      </c>
      <c r="B4" s="577" t="s">
        <v>1</v>
      </c>
      <c r="C4" s="577" t="s">
        <v>2</v>
      </c>
      <c r="D4" s="577" t="s">
        <v>131</v>
      </c>
      <c r="E4" s="577" t="s">
        <v>93</v>
      </c>
      <c r="F4" s="577">
        <v>2011</v>
      </c>
      <c r="G4" s="577">
        <v>2012</v>
      </c>
      <c r="H4" s="579">
        <v>2013</v>
      </c>
      <c r="I4" s="577">
        <v>2014</v>
      </c>
      <c r="J4" s="577">
        <v>2015</v>
      </c>
      <c r="K4" s="577" t="s">
        <v>94</v>
      </c>
    </row>
    <row r="5" spans="1:11" s="125" customFormat="1" ht="21" customHeight="1">
      <c r="A5" s="578"/>
      <c r="B5" s="578"/>
      <c r="C5" s="578"/>
      <c r="D5" s="578"/>
      <c r="E5" s="578"/>
      <c r="F5" s="578"/>
      <c r="G5" s="578"/>
      <c r="H5" s="580"/>
      <c r="I5" s="578"/>
      <c r="J5" s="578"/>
      <c r="K5" s="578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101</v>
      </c>
      <c r="B7" s="16" t="s">
        <v>119</v>
      </c>
      <c r="C7" s="30" t="s">
        <v>16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17</v>
      </c>
      <c r="C8" s="30" t="s">
        <v>5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117</v>
      </c>
      <c r="C9" s="30" t="s">
        <v>5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102</v>
      </c>
      <c r="B10" s="16" t="s">
        <v>118</v>
      </c>
      <c r="C10" s="30" t="s">
        <v>16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123</v>
      </c>
      <c r="C11" s="30" t="s">
        <v>5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109</v>
      </c>
      <c r="C12" s="30" t="s">
        <v>5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115</v>
      </c>
      <c r="B13" s="16" t="s">
        <v>106</v>
      </c>
      <c r="C13" s="30" t="s">
        <v>16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123</v>
      </c>
      <c r="C14" s="30" t="s">
        <v>5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114</v>
      </c>
      <c r="C15" s="30" t="s">
        <v>5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6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107</v>
      </c>
      <c r="C17" s="30" t="s">
        <v>16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17</v>
      </c>
      <c r="C18" s="115" t="s">
        <v>5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108</v>
      </c>
      <c r="C19" s="30" t="s">
        <v>16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17</v>
      </c>
      <c r="C20" s="115" t="s">
        <v>5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116</v>
      </c>
      <c r="B22" s="16" t="s">
        <v>110</v>
      </c>
      <c r="C22" s="30" t="s">
        <v>16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17</v>
      </c>
      <c r="C23" s="30" t="s">
        <v>5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6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111</v>
      </c>
      <c r="C25" s="30" t="s">
        <v>16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120</v>
      </c>
      <c r="C26" s="30" t="s">
        <v>5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121</v>
      </c>
      <c r="C27" s="30" t="s">
        <v>5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112</v>
      </c>
      <c r="C28" s="30" t="s">
        <v>16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120</v>
      </c>
      <c r="C29" s="115" t="s">
        <v>5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122</v>
      </c>
      <c r="C30" s="115" t="s">
        <v>5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18</v>
      </c>
      <c r="B31" s="77" t="s">
        <v>113</v>
      </c>
      <c r="C31" s="10" t="s">
        <v>16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  <mergeCell ref="H4:H5"/>
    <mergeCell ref="I4:I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173</v>
      </c>
    </row>
    <row r="5" spans="1:17" ht="12.75">
      <c r="A5" s="128"/>
      <c r="B5" s="128">
        <v>2010</v>
      </c>
      <c r="C5" s="582">
        <v>2011</v>
      </c>
      <c r="D5" s="582"/>
      <c r="E5" s="582"/>
      <c r="F5" s="582">
        <v>2012</v>
      </c>
      <c r="G5" s="582"/>
      <c r="H5" s="582"/>
      <c r="I5" s="582">
        <v>2013</v>
      </c>
      <c r="J5" s="582"/>
      <c r="K5" s="582"/>
      <c r="L5" s="582">
        <v>2014</v>
      </c>
      <c r="M5" s="582"/>
      <c r="N5" s="582"/>
      <c r="O5" s="582">
        <v>2015</v>
      </c>
      <c r="P5" s="582"/>
      <c r="Q5" s="582"/>
    </row>
    <row r="6" spans="1:19" ht="15">
      <c r="A6" s="128"/>
      <c r="B6" s="128"/>
      <c r="C6" s="129" t="s">
        <v>168</v>
      </c>
      <c r="D6" s="129" t="s">
        <v>169</v>
      </c>
      <c r="E6" s="129" t="s">
        <v>170</v>
      </c>
      <c r="F6" s="130" t="s">
        <v>168</v>
      </c>
      <c r="G6" s="130" t="s">
        <v>169</v>
      </c>
      <c r="H6" s="130" t="s">
        <v>170</v>
      </c>
      <c r="I6" s="129" t="s">
        <v>168</v>
      </c>
      <c r="J6" s="129" t="s">
        <v>169</v>
      </c>
      <c r="K6" s="129" t="s">
        <v>170</v>
      </c>
      <c r="L6" s="130" t="s">
        <v>168</v>
      </c>
      <c r="M6" s="130" t="s">
        <v>169</v>
      </c>
      <c r="N6" s="130" t="s">
        <v>170</v>
      </c>
      <c r="O6" s="129" t="s">
        <v>168</v>
      </c>
      <c r="P6" s="129" t="s">
        <v>169</v>
      </c>
      <c r="Q6" s="129" t="s">
        <v>170</v>
      </c>
      <c r="R6" s="136" t="s">
        <v>168</v>
      </c>
      <c r="S6" s="136" t="s">
        <v>169</v>
      </c>
    </row>
    <row r="7" spans="1:19" ht="57">
      <c r="A7" s="131" t="s">
        <v>7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8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9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4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167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171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172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184</v>
      </c>
      <c r="C2" s="583">
        <v>2011</v>
      </c>
      <c r="D2" s="583"/>
      <c r="E2" s="583">
        <v>2012</v>
      </c>
      <c r="F2" s="583"/>
      <c r="G2" s="583">
        <v>2013</v>
      </c>
      <c r="H2" s="583"/>
      <c r="I2" s="583">
        <v>2014</v>
      </c>
      <c r="J2" s="583"/>
      <c r="K2" s="583">
        <v>2015</v>
      </c>
      <c r="L2" s="583"/>
    </row>
    <row r="3" spans="3:12" ht="27.75" customHeight="1">
      <c r="C3" t="s">
        <v>168</v>
      </c>
      <c r="D3" t="s">
        <v>169</v>
      </c>
      <c r="E3" t="s">
        <v>168</v>
      </c>
      <c r="F3" t="s">
        <v>169</v>
      </c>
      <c r="G3" t="s">
        <v>168</v>
      </c>
      <c r="H3" t="s">
        <v>169</v>
      </c>
      <c r="I3" t="s">
        <v>168</v>
      </c>
      <c r="J3" t="s">
        <v>169</v>
      </c>
      <c r="K3" t="s">
        <v>168</v>
      </c>
      <c r="L3" t="s">
        <v>169</v>
      </c>
    </row>
    <row r="4" spans="1:12" ht="27.75" customHeight="1">
      <c r="A4" t="s">
        <v>174</v>
      </c>
      <c r="B4" t="s">
        <v>185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113</v>
      </c>
      <c r="B5" t="s">
        <v>185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175</v>
      </c>
      <c r="B6" t="s">
        <v>186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176</v>
      </c>
      <c r="B7" t="s">
        <v>185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177</v>
      </c>
    </row>
    <row r="10" ht="27.75" customHeight="1">
      <c r="A10" t="s">
        <v>178</v>
      </c>
    </row>
    <row r="11" ht="27.75" customHeight="1">
      <c r="A11" t="s">
        <v>179</v>
      </c>
    </row>
    <row r="12" ht="27.75" customHeight="1">
      <c r="A12" t="s">
        <v>180</v>
      </c>
    </row>
    <row r="13" spans="1:11" ht="27.75" customHeight="1">
      <c r="A13" t="s">
        <v>181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182</v>
      </c>
    </row>
    <row r="15" ht="27.75" customHeight="1">
      <c r="A15" t="s">
        <v>183</v>
      </c>
    </row>
    <row r="16" ht="27.75" customHeight="1"/>
    <row r="17" spans="1:12" ht="27.75" customHeight="1">
      <c r="A17" t="s">
        <v>171</v>
      </c>
      <c r="B17" t="s">
        <v>187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188</v>
      </c>
      <c r="C19">
        <v>100</v>
      </c>
    </row>
    <row r="20" ht="18.75" customHeight="1">
      <c r="A20" t="s">
        <v>189</v>
      </c>
    </row>
    <row r="21" spans="1:12" ht="18.75" customHeight="1">
      <c r="A21" t="s">
        <v>190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191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40</v>
      </c>
    </row>
    <row r="25" ht="18.75" customHeight="1">
      <c r="A25" t="s">
        <v>192</v>
      </c>
    </row>
    <row r="26" ht="18.75" customHeight="1">
      <c r="A26" t="s">
        <v>193</v>
      </c>
    </row>
    <row r="27" ht="18.75" customHeight="1">
      <c r="A27" t="s">
        <v>194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500" t="s">
        <v>130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ht="27.75" customHeight="1">
      <c r="A2" s="501" t="s">
        <v>100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502" t="s">
        <v>0</v>
      </c>
      <c r="B4" s="502" t="s">
        <v>19</v>
      </c>
      <c r="C4" s="502" t="s">
        <v>20</v>
      </c>
      <c r="D4" s="504" t="s">
        <v>21</v>
      </c>
      <c r="E4" s="504" t="s">
        <v>98</v>
      </c>
      <c r="F4" s="504" t="s">
        <v>22</v>
      </c>
      <c r="G4" s="504" t="s">
        <v>23</v>
      </c>
      <c r="H4" s="504" t="s">
        <v>24</v>
      </c>
      <c r="I4" s="504" t="s">
        <v>124</v>
      </c>
      <c r="J4" s="506" t="s">
        <v>95</v>
      </c>
      <c r="K4" s="507"/>
      <c r="L4" s="502" t="s">
        <v>25</v>
      </c>
    </row>
    <row r="5" spans="1:12" s="44" customFormat="1" ht="21" customHeight="1">
      <c r="A5" s="503"/>
      <c r="B5" s="503"/>
      <c r="C5" s="503"/>
      <c r="D5" s="505"/>
      <c r="E5" s="505"/>
      <c r="F5" s="505"/>
      <c r="G5" s="505"/>
      <c r="H5" s="505"/>
      <c r="I5" s="505"/>
      <c r="J5" s="58">
        <v>2009</v>
      </c>
      <c r="K5" s="58">
        <v>2010</v>
      </c>
      <c r="L5" s="503"/>
    </row>
    <row r="6" spans="1:12" s="44" customFormat="1" ht="30" customHeight="1">
      <c r="A6" s="45" t="s">
        <v>26</v>
      </c>
      <c r="B6" s="46" t="s">
        <v>27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28</v>
      </c>
      <c r="C7" s="48" t="s">
        <v>5</v>
      </c>
      <c r="D7" s="50" t="s">
        <v>29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126</v>
      </c>
    </row>
    <row r="8" spans="1:12" s="44" customFormat="1" ht="36" customHeight="1">
      <c r="A8" s="48">
        <v>2</v>
      </c>
      <c r="B8" s="49" t="s">
        <v>31</v>
      </c>
      <c r="C8" s="48" t="s">
        <v>32</v>
      </c>
      <c r="D8" s="50" t="s">
        <v>33</v>
      </c>
      <c r="E8" s="50"/>
      <c r="F8" s="52">
        <v>425373</v>
      </c>
      <c r="G8" s="52">
        <v>461443</v>
      </c>
      <c r="H8" s="48" t="s">
        <v>34</v>
      </c>
      <c r="I8" s="48" t="s">
        <v>96</v>
      </c>
      <c r="J8" s="52" t="s">
        <v>97</v>
      </c>
      <c r="K8" s="52" t="s">
        <v>127</v>
      </c>
      <c r="L8" s="48" t="s">
        <v>30</v>
      </c>
    </row>
    <row r="9" spans="1:12" s="44" customFormat="1" ht="24.75" customHeight="1">
      <c r="A9" s="48">
        <v>3</v>
      </c>
      <c r="B9" s="49" t="s">
        <v>35</v>
      </c>
      <c r="C9" s="48" t="s">
        <v>10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78</v>
      </c>
    </row>
    <row r="10" spans="1:12" s="44" customFormat="1" ht="24.75" customHeight="1">
      <c r="A10" s="48">
        <v>4</v>
      </c>
      <c r="B10" s="49" t="s">
        <v>37</v>
      </c>
      <c r="C10" s="48" t="s">
        <v>5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78</v>
      </c>
    </row>
    <row r="11" spans="1:12" s="44" customFormat="1" ht="24.75" customHeight="1">
      <c r="A11" s="48">
        <v>5</v>
      </c>
      <c r="B11" s="49" t="s">
        <v>38</v>
      </c>
      <c r="C11" s="48" t="s">
        <v>5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126</v>
      </c>
    </row>
    <row r="12" spans="1:12" s="44" customFormat="1" ht="24.75" customHeight="1">
      <c r="A12" s="48">
        <v>6</v>
      </c>
      <c r="B12" s="49" t="s">
        <v>39</v>
      </c>
      <c r="C12" s="48" t="s">
        <v>5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36</v>
      </c>
    </row>
    <row r="13" spans="1:12" s="44" customFormat="1" ht="24.75" customHeight="1">
      <c r="A13" s="48">
        <v>7</v>
      </c>
      <c r="B13" s="49" t="s">
        <v>40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41</v>
      </c>
      <c r="C14" s="48" t="s">
        <v>5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42</v>
      </c>
    </row>
    <row r="15" spans="1:12" s="44" customFormat="1" ht="24.75" customHeight="1">
      <c r="A15" s="48"/>
      <c r="B15" s="49" t="s">
        <v>43</v>
      </c>
      <c r="C15" s="48" t="s">
        <v>5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40.8</v>
      </c>
      <c r="L15" s="48" t="s">
        <v>42</v>
      </c>
    </row>
    <row r="16" spans="1:12" s="44" customFormat="1" ht="24.75" customHeight="1">
      <c r="A16" s="48"/>
      <c r="B16" s="49" t="s">
        <v>44</v>
      </c>
      <c r="C16" s="48" t="s">
        <v>5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30</v>
      </c>
    </row>
    <row r="17" spans="1:15" s="44" customFormat="1" ht="32.25" customHeight="1">
      <c r="A17" s="48">
        <v>8</v>
      </c>
      <c r="B17" s="49" t="s">
        <v>45</v>
      </c>
      <c r="C17" s="48" t="s">
        <v>5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78</v>
      </c>
      <c r="O17" s="116"/>
    </row>
    <row r="18" spans="1:12" s="44" customFormat="1" ht="33" customHeight="1">
      <c r="A18" s="48">
        <v>9</v>
      </c>
      <c r="B18" s="49" t="s">
        <v>47</v>
      </c>
      <c r="C18" s="48" t="s">
        <v>5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36</v>
      </c>
    </row>
    <row r="19" spans="1:12" s="44" customFormat="1" ht="35.25" customHeight="1">
      <c r="A19" s="48">
        <v>10</v>
      </c>
      <c r="B19" s="49" t="s">
        <v>49</v>
      </c>
      <c r="C19" s="48" t="s">
        <v>5</v>
      </c>
      <c r="D19" s="50" t="s">
        <v>50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78</v>
      </c>
    </row>
    <row r="20" spans="1:12" s="44" customFormat="1" ht="24.75" customHeight="1">
      <c r="A20" s="48" t="s">
        <v>51</v>
      </c>
      <c r="B20" s="49" t="s">
        <v>52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53</v>
      </c>
      <c r="C21" s="48" t="s">
        <v>54</v>
      </c>
      <c r="D21" s="50" t="s">
        <v>55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104</v>
      </c>
      <c r="L21" s="48" t="s">
        <v>42</v>
      </c>
    </row>
    <row r="22" spans="1:12" s="44" customFormat="1" ht="30" customHeight="1">
      <c r="A22" s="48">
        <v>12</v>
      </c>
      <c r="B22" s="49" t="s">
        <v>56</v>
      </c>
      <c r="C22" s="48" t="s">
        <v>57</v>
      </c>
      <c r="D22" s="50" t="s">
        <v>58</v>
      </c>
      <c r="E22" s="50"/>
      <c r="F22" s="48">
        <v>183</v>
      </c>
      <c r="G22" s="48" t="s">
        <v>59</v>
      </c>
      <c r="H22" s="48" t="s">
        <v>60</v>
      </c>
      <c r="I22" s="117" t="e">
        <f>#REF!</f>
        <v>#REF!</v>
      </c>
      <c r="J22" s="48">
        <v>196</v>
      </c>
      <c r="K22" s="48">
        <v>204</v>
      </c>
      <c r="L22" s="48" t="s">
        <v>30</v>
      </c>
    </row>
    <row r="23" spans="1:12" s="44" customFormat="1" ht="28.5" customHeight="1">
      <c r="A23" s="48">
        <v>13</v>
      </c>
      <c r="B23" s="49" t="s">
        <v>61</v>
      </c>
      <c r="C23" s="48" t="s">
        <v>5</v>
      </c>
      <c r="D23" s="50" t="s">
        <v>48</v>
      </c>
      <c r="E23" s="50"/>
      <c r="F23" s="48">
        <v>27.8</v>
      </c>
      <c r="G23" s="48" t="s">
        <v>62</v>
      </c>
      <c r="H23" s="48" t="s">
        <v>63</v>
      </c>
      <c r="I23" s="51" t="str">
        <f>H23</f>
        <v>37</v>
      </c>
      <c r="J23" s="48">
        <v>40</v>
      </c>
      <c r="K23" s="48">
        <v>43</v>
      </c>
      <c r="L23" s="48" t="s">
        <v>36</v>
      </c>
    </row>
    <row r="24" spans="1:12" s="44" customFormat="1" ht="34.5" customHeight="1">
      <c r="A24" s="48">
        <v>14</v>
      </c>
      <c r="B24" s="49" t="s">
        <v>75</v>
      </c>
      <c r="C24" s="48" t="s">
        <v>5</v>
      </c>
      <c r="D24" s="50" t="s">
        <v>76</v>
      </c>
      <c r="E24" s="50"/>
      <c r="F24" s="48">
        <v>8.47</v>
      </c>
      <c r="G24" s="48">
        <v>21.5</v>
      </c>
      <c r="H24" s="48">
        <v>12.4</v>
      </c>
      <c r="I24" s="118" t="s">
        <v>128</v>
      </c>
      <c r="J24" s="48">
        <v>18</v>
      </c>
      <c r="K24" s="48"/>
      <c r="L24" s="48" t="s">
        <v>78</v>
      </c>
    </row>
    <row r="25" spans="1:12" s="44" customFormat="1" ht="24.75" customHeight="1">
      <c r="A25" s="48">
        <v>15</v>
      </c>
      <c r="B25" s="49" t="s">
        <v>64</v>
      </c>
      <c r="C25" s="48" t="s">
        <v>5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1.16</v>
      </c>
      <c r="L25" s="48" t="s">
        <v>42</v>
      </c>
    </row>
    <row r="26" spans="1:12" s="44" customFormat="1" ht="24.75" customHeight="1">
      <c r="A26" s="48">
        <v>16</v>
      </c>
      <c r="B26" s="49" t="s">
        <v>65</v>
      </c>
      <c r="C26" s="48" t="s">
        <v>66</v>
      </c>
      <c r="D26" s="50" t="s">
        <v>103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78</v>
      </c>
    </row>
    <row r="27" spans="1:12" s="44" customFormat="1" ht="24.75" customHeight="1">
      <c r="A27" s="48">
        <v>17</v>
      </c>
      <c r="B27" s="49" t="s">
        <v>67</v>
      </c>
      <c r="C27" s="48" t="s">
        <v>5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125</v>
      </c>
      <c r="L27" s="48" t="s">
        <v>78</v>
      </c>
    </row>
    <row r="28" spans="1:12" s="44" customFormat="1" ht="51" customHeight="1">
      <c r="A28" s="48">
        <v>18</v>
      </c>
      <c r="B28" s="49" t="s">
        <v>68</v>
      </c>
      <c r="C28" s="48" t="s">
        <v>5</v>
      </c>
      <c r="D28" s="50" t="e">
        <f>'A4'!#REF!</f>
        <v>#REF!</v>
      </c>
      <c r="E28" s="50" t="e">
        <f>'A4'!#REF!</f>
        <v>#REF!</v>
      </c>
      <c r="F28" s="50" t="e">
        <f>'A4'!#REF!</f>
        <v>#REF!</v>
      </c>
      <c r="G28" s="50" t="e">
        <f>'A4'!#REF!</f>
        <v>#REF!</v>
      </c>
      <c r="H28" s="50" t="e">
        <f>'A4'!#REF!</f>
        <v>#REF!</v>
      </c>
      <c r="I28" s="66" t="e">
        <f>'A4'!#REF!</f>
        <v>#REF!</v>
      </c>
      <c r="J28" s="66" t="e">
        <f>'A4'!#REF!</f>
        <v>#REF!</v>
      </c>
      <c r="K28" s="48"/>
      <c r="L28" s="48" t="s">
        <v>30</v>
      </c>
    </row>
    <row r="29" spans="1:12" s="44" customFormat="1" ht="24.75" customHeight="1">
      <c r="A29" s="48">
        <v>19</v>
      </c>
      <c r="B29" s="49" t="s">
        <v>69</v>
      </c>
      <c r="C29" s="48" t="s">
        <v>70</v>
      </c>
      <c r="D29" s="50" t="s">
        <v>71</v>
      </c>
      <c r="E29" s="50"/>
      <c r="F29" s="48" t="s">
        <v>72</v>
      </c>
      <c r="G29" s="48" t="s">
        <v>72</v>
      </c>
      <c r="H29" s="54">
        <v>71.7</v>
      </c>
      <c r="I29" s="51">
        <f>H29</f>
        <v>71.7</v>
      </c>
      <c r="J29" s="48" t="s">
        <v>71</v>
      </c>
      <c r="K29" s="48"/>
      <c r="L29" s="48" t="s">
        <v>36</v>
      </c>
    </row>
    <row r="30" spans="1:12" s="44" customFormat="1" ht="33" customHeight="1">
      <c r="A30" s="499" t="s">
        <v>129</v>
      </c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</row>
    <row r="31" spans="1:12" s="44" customFormat="1" ht="36.75" customHeight="1">
      <c r="A31" s="45">
        <v>20</v>
      </c>
      <c r="B31" s="46" t="s">
        <v>73</v>
      </c>
      <c r="C31" s="45" t="s">
        <v>5</v>
      </c>
      <c r="D31" s="47">
        <v>15</v>
      </c>
      <c r="E31" s="47"/>
      <c r="F31" s="45" t="s">
        <v>74</v>
      </c>
      <c r="G31" s="45">
        <v>20.8</v>
      </c>
      <c r="H31" s="45" t="s">
        <v>46</v>
      </c>
      <c r="I31" s="119">
        <f>(F31+G31+H31)/3</f>
        <v>16.733333333333334</v>
      </c>
      <c r="J31" s="45">
        <v>17</v>
      </c>
      <c r="K31" s="45">
        <v>18.5</v>
      </c>
      <c r="L31" s="45" t="s">
        <v>78</v>
      </c>
    </row>
    <row r="32" spans="1:12" s="44" customFormat="1" ht="32.25" customHeight="1">
      <c r="A32" s="48">
        <v>21</v>
      </c>
      <c r="B32" s="49" t="s">
        <v>77</v>
      </c>
      <c r="C32" s="48" t="s">
        <v>14</v>
      </c>
      <c r="D32" s="68">
        <f>'A4'!F17</f>
        <v>0</v>
      </c>
      <c r="E32" s="68" t="e">
        <f>#REF!</f>
        <v>#REF!</v>
      </c>
      <c r="F32" s="68">
        <f>'A4'!G17</f>
        <v>0</v>
      </c>
      <c r="G32" s="68">
        <f>'A4'!H17</f>
        <v>0</v>
      </c>
      <c r="H32" s="68">
        <f>'A4'!I17</f>
        <v>0</v>
      </c>
      <c r="I32" s="68" t="e">
        <f>#REF!</f>
        <v>#REF!</v>
      </c>
      <c r="J32" s="54">
        <f>'A4'!J17</f>
        <v>0</v>
      </c>
      <c r="K32" s="54">
        <v>15</v>
      </c>
      <c r="L32" s="48" t="s">
        <v>78</v>
      </c>
    </row>
    <row r="33" spans="1:12" s="44" customFormat="1" ht="33.75" customHeight="1">
      <c r="A33" s="48">
        <v>22</v>
      </c>
      <c r="B33" s="49" t="s">
        <v>79</v>
      </c>
      <c r="C33" s="48" t="s">
        <v>5</v>
      </c>
      <c r="D33" s="50" t="e">
        <f>'A4'!#REF!</f>
        <v>#REF!</v>
      </c>
      <c r="E33" s="50" t="e">
        <f>#REF!</f>
        <v>#REF!</v>
      </c>
      <c r="F33" s="50" t="e">
        <f>'A4'!#REF!</f>
        <v>#REF!</v>
      </c>
      <c r="G33" s="50" t="e">
        <f>'A4'!#REF!</f>
        <v>#REF!</v>
      </c>
      <c r="H33" s="50" t="e">
        <f>'A4'!#REF!</f>
        <v>#REF!</v>
      </c>
      <c r="I33" s="50" t="e">
        <f>#REF!</f>
        <v>#REF!</v>
      </c>
      <c r="J33" s="54" t="e">
        <f>'A4'!#REF!</f>
        <v>#REF!</v>
      </c>
      <c r="K33" s="54" t="s">
        <v>99</v>
      </c>
      <c r="L33" s="48" t="s">
        <v>78</v>
      </c>
    </row>
    <row r="34" spans="1:12" s="44" customFormat="1" ht="31.5" customHeight="1">
      <c r="A34" s="48">
        <v>23</v>
      </c>
      <c r="B34" s="49" t="s">
        <v>80</v>
      </c>
      <c r="C34" s="48" t="s">
        <v>13</v>
      </c>
      <c r="D34" s="68">
        <f>'A4'!F16</f>
        <v>0</v>
      </c>
      <c r="E34" s="68" t="e">
        <f>#REF!</f>
        <v>#REF!</v>
      </c>
      <c r="F34" s="68">
        <f>'A4'!G16</f>
        <v>0</v>
      </c>
      <c r="G34" s="68">
        <f>'A4'!H16</f>
        <v>0</v>
      </c>
      <c r="H34" s="68">
        <f>'A4'!I16</f>
        <v>0</v>
      </c>
      <c r="I34" s="68" t="e">
        <f>#REF!</f>
        <v>#REF!</v>
      </c>
      <c r="J34" s="54">
        <f>'A4'!J16</f>
        <v>0</v>
      </c>
      <c r="K34" s="54">
        <v>74</v>
      </c>
      <c r="L34" s="48" t="s">
        <v>42</v>
      </c>
    </row>
    <row r="35" spans="1:12" s="44" customFormat="1" ht="24.75" customHeight="1">
      <c r="A35" s="48">
        <v>24</v>
      </c>
      <c r="B35" s="49" t="s">
        <v>81</v>
      </c>
      <c r="C35" s="48" t="s">
        <v>82</v>
      </c>
      <c r="D35" s="60" t="e">
        <f>'A4'!#REF!</f>
        <v>#REF!</v>
      </c>
      <c r="E35" s="60" t="e">
        <f>'A4'!#REF!</f>
        <v>#REF!</v>
      </c>
      <c r="F35" s="60" t="e">
        <f>'A4'!#REF!</f>
        <v>#REF!</v>
      </c>
      <c r="G35" s="60" t="e">
        <f>'A4'!#REF!</f>
        <v>#REF!</v>
      </c>
      <c r="H35" s="60" t="e">
        <f>'A4'!#REF!</f>
        <v>#REF!</v>
      </c>
      <c r="I35" s="60" t="e">
        <f>'A4'!#REF!</f>
        <v>#REF!</v>
      </c>
      <c r="J35" s="60" t="e">
        <f>'A4'!#REF!</f>
        <v>#REF!</v>
      </c>
      <c r="K35" s="48">
        <v>7</v>
      </c>
      <c r="L35" s="48" t="s">
        <v>30</v>
      </c>
    </row>
    <row r="36" spans="1:12" s="44" customFormat="1" ht="35.25" customHeight="1">
      <c r="A36" s="48">
        <v>25</v>
      </c>
      <c r="B36" s="49" t="s">
        <v>83</v>
      </c>
      <c r="C36" s="48" t="s">
        <v>5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12</v>
      </c>
      <c r="L36" s="48" t="s">
        <v>30</v>
      </c>
    </row>
    <row r="37" spans="1:12" s="44" customFormat="1" ht="24.75" customHeight="1">
      <c r="A37" s="48">
        <v>26</v>
      </c>
      <c r="B37" s="49" t="s">
        <v>84</v>
      </c>
      <c r="C37" s="48" t="s">
        <v>85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78</v>
      </c>
    </row>
    <row r="38" spans="1:12" s="44" customFormat="1" ht="24.75" customHeight="1">
      <c r="A38" s="48">
        <v>27</v>
      </c>
      <c r="B38" s="49" t="s">
        <v>86</v>
      </c>
      <c r="C38" s="48" t="s">
        <v>87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42</v>
      </c>
    </row>
    <row r="39" spans="1:12" s="44" customFormat="1" ht="24.75" customHeight="1">
      <c r="A39" s="48" t="s">
        <v>88</v>
      </c>
      <c r="B39" s="49" t="s">
        <v>89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90</v>
      </c>
      <c r="C40" s="48" t="s">
        <v>5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42</v>
      </c>
    </row>
    <row r="41" spans="1:12" s="44" customFormat="1" ht="34.5" customHeight="1">
      <c r="A41" s="48">
        <v>29</v>
      </c>
      <c r="B41" s="49" t="s">
        <v>91</v>
      </c>
      <c r="C41" s="48" t="s">
        <v>5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78</v>
      </c>
    </row>
    <row r="42" spans="1:12" s="44" customFormat="1" ht="31.5" customHeight="1">
      <c r="A42" s="48">
        <v>30</v>
      </c>
      <c r="B42" s="49" t="s">
        <v>92</v>
      </c>
      <c r="C42" s="48" t="s">
        <v>5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30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I4:I5"/>
    <mergeCell ref="J4:K4"/>
    <mergeCell ref="L4:L5"/>
    <mergeCell ref="E4:E5"/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64"/>
  <sheetViews>
    <sheetView zoomScale="70" zoomScaleNormal="70" zoomScalePageLayoutView="0" workbookViewId="0" topLeftCell="A55">
      <selection activeCell="K9" sqref="K9"/>
    </sheetView>
  </sheetViews>
  <sheetFormatPr defaultColWidth="9.140625" defaultRowHeight="44.25" customHeight="1"/>
  <cols>
    <col min="1" max="1" width="5.7109375" style="443" customWidth="1"/>
    <col min="2" max="2" width="32.421875" style="458" customWidth="1"/>
    <col min="3" max="3" width="13.421875" style="459" customWidth="1"/>
    <col min="4" max="5" width="14.140625" style="459" customWidth="1"/>
    <col min="6" max="10" width="11.28125" style="444" customWidth="1"/>
    <col min="11" max="11" width="18.7109375" style="444" customWidth="1"/>
    <col min="12" max="12" width="14.140625" style="444" customWidth="1"/>
    <col min="13" max="13" width="11.7109375" style="458" customWidth="1"/>
    <col min="14" max="16384" width="9.140625" style="444" customWidth="1"/>
  </cols>
  <sheetData>
    <row r="2" spans="1:13" ht="29.25" customHeight="1">
      <c r="A2" s="520" t="s">
        <v>414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11" ht="16.5">
      <c r="A3" s="445"/>
      <c r="B3" s="460"/>
      <c r="C3" s="460"/>
      <c r="D3" s="460"/>
      <c r="E3" s="460"/>
      <c r="F3" s="460"/>
      <c r="G3" s="460"/>
      <c r="H3" s="460"/>
      <c r="I3" s="460"/>
      <c r="J3" s="460"/>
      <c r="K3" s="460"/>
    </row>
    <row r="4" spans="1:13" s="446" customFormat="1" ht="31.5" customHeight="1">
      <c r="A4" s="508" t="s">
        <v>0</v>
      </c>
      <c r="B4" s="508" t="s">
        <v>288</v>
      </c>
      <c r="C4" s="508" t="s">
        <v>20</v>
      </c>
      <c r="D4" s="508" t="s">
        <v>348</v>
      </c>
      <c r="E4" s="510" t="s">
        <v>349</v>
      </c>
      <c r="F4" s="511" t="s">
        <v>350</v>
      </c>
      <c r="G4" s="512"/>
      <c r="H4" s="512"/>
      <c r="I4" s="512"/>
      <c r="J4" s="513"/>
      <c r="K4" s="514" t="s">
        <v>352</v>
      </c>
      <c r="L4" s="510" t="s">
        <v>353</v>
      </c>
      <c r="M4" s="518" t="s">
        <v>354</v>
      </c>
    </row>
    <row r="5" spans="1:13" s="446" customFormat="1" ht="49.5" customHeight="1">
      <c r="A5" s="509"/>
      <c r="B5" s="509"/>
      <c r="C5" s="509"/>
      <c r="D5" s="509"/>
      <c r="E5" s="510"/>
      <c r="F5" s="386">
        <v>2016</v>
      </c>
      <c r="G5" s="386">
        <v>2017</v>
      </c>
      <c r="H5" s="386">
        <v>2018</v>
      </c>
      <c r="I5" s="386">
        <v>2019</v>
      </c>
      <c r="J5" s="386" t="s">
        <v>351</v>
      </c>
      <c r="K5" s="515"/>
      <c r="L5" s="510"/>
      <c r="M5" s="518"/>
    </row>
    <row r="6" spans="1:13" s="448" customFormat="1" ht="37.5" customHeight="1">
      <c r="A6" s="449">
        <v>1</v>
      </c>
      <c r="B6" s="450" t="s">
        <v>448</v>
      </c>
      <c r="C6" s="419" t="s">
        <v>293</v>
      </c>
      <c r="D6" s="419"/>
      <c r="E6" s="419"/>
      <c r="F6" s="447"/>
      <c r="G6" s="447"/>
      <c r="H6" s="447"/>
      <c r="I6" s="447"/>
      <c r="J6" s="447"/>
      <c r="K6" s="447"/>
      <c r="L6" s="481"/>
      <c r="M6" s="516" t="s">
        <v>449</v>
      </c>
    </row>
    <row r="7" spans="1:13" s="448" customFormat="1" ht="25.5" customHeight="1">
      <c r="A7" s="449"/>
      <c r="B7" s="451" t="s">
        <v>289</v>
      </c>
      <c r="C7" s="419"/>
      <c r="D7" s="419"/>
      <c r="E7" s="419"/>
      <c r="F7" s="447"/>
      <c r="G7" s="447"/>
      <c r="H7" s="447"/>
      <c r="I7" s="447"/>
      <c r="J7" s="447"/>
      <c r="K7" s="447"/>
      <c r="L7" s="481"/>
      <c r="M7" s="519"/>
    </row>
    <row r="8" spans="1:13" s="448" customFormat="1" ht="25.5" customHeight="1">
      <c r="A8" s="449"/>
      <c r="B8" s="451" t="s">
        <v>290</v>
      </c>
      <c r="C8" s="419"/>
      <c r="D8" s="419"/>
      <c r="E8" s="419"/>
      <c r="F8" s="447"/>
      <c r="G8" s="447"/>
      <c r="H8" s="447"/>
      <c r="I8" s="447"/>
      <c r="J8" s="447"/>
      <c r="K8" s="447"/>
      <c r="L8" s="481"/>
      <c r="M8" s="519"/>
    </row>
    <row r="9" spans="1:13" s="448" customFormat="1" ht="25.5" customHeight="1">
      <c r="A9" s="449"/>
      <c r="B9" s="451" t="s">
        <v>291</v>
      </c>
      <c r="C9" s="419"/>
      <c r="D9" s="419"/>
      <c r="E9" s="419"/>
      <c r="F9" s="447"/>
      <c r="G9" s="447"/>
      <c r="H9" s="447"/>
      <c r="I9" s="447"/>
      <c r="J9" s="447"/>
      <c r="K9" s="447"/>
      <c r="L9" s="481"/>
      <c r="M9" s="519"/>
    </row>
    <row r="10" spans="1:13" s="448" customFormat="1" ht="25.5" customHeight="1">
      <c r="A10" s="449"/>
      <c r="B10" s="453" t="s">
        <v>418</v>
      </c>
      <c r="C10" s="419"/>
      <c r="D10" s="419"/>
      <c r="E10" s="419"/>
      <c r="F10" s="447"/>
      <c r="G10" s="447"/>
      <c r="H10" s="447"/>
      <c r="I10" s="447"/>
      <c r="J10" s="447"/>
      <c r="K10" s="447"/>
      <c r="L10" s="481"/>
      <c r="M10" s="517"/>
    </row>
    <row r="11" spans="1:13" s="448" customFormat="1" ht="43.5" customHeight="1">
      <c r="A11" s="449">
        <v>2</v>
      </c>
      <c r="B11" s="450" t="s">
        <v>415</v>
      </c>
      <c r="C11" s="419" t="s">
        <v>321</v>
      </c>
      <c r="D11" s="419"/>
      <c r="E11" s="419"/>
      <c r="F11" s="447"/>
      <c r="G11" s="447"/>
      <c r="H11" s="447"/>
      <c r="I11" s="447"/>
      <c r="J11" s="447"/>
      <c r="K11" s="447"/>
      <c r="L11" s="481"/>
      <c r="M11" s="516" t="s">
        <v>449</v>
      </c>
    </row>
    <row r="12" spans="1:13" s="448" customFormat="1" ht="37.5" customHeight="1">
      <c r="A12" s="449">
        <v>3</v>
      </c>
      <c r="B12" s="450" t="s">
        <v>416</v>
      </c>
      <c r="C12" s="419" t="s">
        <v>417</v>
      </c>
      <c r="D12" s="419"/>
      <c r="E12" s="419"/>
      <c r="F12" s="447"/>
      <c r="G12" s="447"/>
      <c r="H12" s="447"/>
      <c r="I12" s="447"/>
      <c r="J12" s="447"/>
      <c r="K12" s="447"/>
      <c r="L12" s="481"/>
      <c r="M12" s="517"/>
    </row>
    <row r="13" spans="1:13" s="448" customFormat="1" ht="36.75" customHeight="1">
      <c r="A13" s="449">
        <v>3</v>
      </c>
      <c r="B13" s="450" t="s">
        <v>292</v>
      </c>
      <c r="C13" s="402"/>
      <c r="D13" s="419"/>
      <c r="E13" s="419"/>
      <c r="F13" s="447"/>
      <c r="G13" s="447"/>
      <c r="H13" s="447"/>
      <c r="I13" s="447"/>
      <c r="J13" s="447"/>
      <c r="K13" s="447"/>
      <c r="L13" s="481"/>
      <c r="M13" s="516" t="s">
        <v>449</v>
      </c>
    </row>
    <row r="14" spans="1:13" ht="30" customHeight="1">
      <c r="A14" s="452"/>
      <c r="B14" s="451" t="s">
        <v>289</v>
      </c>
      <c r="C14" s="402" t="s">
        <v>293</v>
      </c>
      <c r="D14" s="402"/>
      <c r="E14" s="402"/>
      <c r="F14" s="454"/>
      <c r="G14" s="454"/>
      <c r="H14" s="454"/>
      <c r="I14" s="454"/>
      <c r="J14" s="454"/>
      <c r="K14" s="454"/>
      <c r="L14" s="482"/>
      <c r="M14" s="519"/>
    </row>
    <row r="15" spans="1:13" ht="30" customHeight="1">
      <c r="A15" s="452"/>
      <c r="B15" s="451" t="s">
        <v>290</v>
      </c>
      <c r="C15" s="402" t="s">
        <v>293</v>
      </c>
      <c r="D15" s="402"/>
      <c r="E15" s="402"/>
      <c r="F15" s="454"/>
      <c r="G15" s="454"/>
      <c r="H15" s="454"/>
      <c r="I15" s="454"/>
      <c r="J15" s="454"/>
      <c r="K15" s="454"/>
      <c r="L15" s="482"/>
      <c r="M15" s="519"/>
    </row>
    <row r="16" spans="1:13" ht="30" customHeight="1">
      <c r="A16" s="452"/>
      <c r="B16" s="451" t="s">
        <v>291</v>
      </c>
      <c r="C16" s="402" t="s">
        <v>293</v>
      </c>
      <c r="D16" s="402"/>
      <c r="E16" s="402"/>
      <c r="F16" s="454"/>
      <c r="G16" s="454"/>
      <c r="H16" s="454"/>
      <c r="I16" s="454"/>
      <c r="J16" s="454"/>
      <c r="K16" s="454"/>
      <c r="L16" s="482"/>
      <c r="M16" s="519"/>
    </row>
    <row r="17" spans="1:13" ht="30" customHeight="1">
      <c r="A17" s="452"/>
      <c r="B17" s="453" t="s">
        <v>418</v>
      </c>
      <c r="C17" s="402" t="s">
        <v>293</v>
      </c>
      <c r="D17" s="402"/>
      <c r="E17" s="402"/>
      <c r="F17" s="454"/>
      <c r="G17" s="454"/>
      <c r="H17" s="454"/>
      <c r="I17" s="454"/>
      <c r="J17" s="454"/>
      <c r="K17" s="454"/>
      <c r="L17" s="482"/>
      <c r="M17" s="517"/>
    </row>
    <row r="18" spans="1:13" ht="48" customHeight="1">
      <c r="A18" s="449">
        <v>5</v>
      </c>
      <c r="B18" s="450" t="s">
        <v>452</v>
      </c>
      <c r="C18" s="402"/>
      <c r="D18" s="402"/>
      <c r="E18" s="402"/>
      <c r="F18" s="454"/>
      <c r="G18" s="454"/>
      <c r="H18" s="454"/>
      <c r="I18" s="454"/>
      <c r="J18" s="454"/>
      <c r="K18" s="454"/>
      <c r="L18" s="482"/>
      <c r="M18" s="486"/>
    </row>
    <row r="19" spans="1:13" s="448" customFormat="1" ht="35.25" customHeight="1">
      <c r="A19" s="449"/>
      <c r="B19" s="451" t="s">
        <v>301</v>
      </c>
      <c r="C19" s="402" t="s">
        <v>322</v>
      </c>
      <c r="D19" s="402"/>
      <c r="E19" s="402"/>
      <c r="F19" s="454"/>
      <c r="G19" s="454"/>
      <c r="H19" s="454"/>
      <c r="I19" s="454"/>
      <c r="J19" s="454"/>
      <c r="K19" s="454"/>
      <c r="L19" s="482"/>
      <c r="M19" s="516" t="s">
        <v>356</v>
      </c>
    </row>
    <row r="20" spans="1:13" s="448" customFormat="1" ht="35.25" customHeight="1">
      <c r="A20" s="488"/>
      <c r="B20" s="451" t="s">
        <v>450</v>
      </c>
      <c r="C20" s="489" t="s">
        <v>5</v>
      </c>
      <c r="D20" s="402"/>
      <c r="E20" s="402"/>
      <c r="F20" s="454"/>
      <c r="G20" s="454"/>
      <c r="H20" s="454"/>
      <c r="I20" s="454"/>
      <c r="J20" s="454"/>
      <c r="K20" s="454"/>
      <c r="L20" s="482"/>
      <c r="M20" s="519"/>
    </row>
    <row r="21" spans="1:13" s="448" customFormat="1" ht="35.25" customHeight="1">
      <c r="A21" s="488"/>
      <c r="B21" s="451" t="s">
        <v>451</v>
      </c>
      <c r="C21" s="402" t="s">
        <v>322</v>
      </c>
      <c r="D21" s="402"/>
      <c r="E21" s="402"/>
      <c r="F21" s="454"/>
      <c r="G21" s="454"/>
      <c r="H21" s="454"/>
      <c r="I21" s="454"/>
      <c r="J21" s="454"/>
      <c r="K21" s="454"/>
      <c r="L21" s="482"/>
      <c r="M21" s="519"/>
    </row>
    <row r="22" spans="1:13" s="448" customFormat="1" ht="35.25" customHeight="1">
      <c r="A22" s="488"/>
      <c r="B22" s="451" t="s">
        <v>450</v>
      </c>
      <c r="C22" s="489" t="s">
        <v>5</v>
      </c>
      <c r="D22" s="419"/>
      <c r="E22" s="419"/>
      <c r="F22" s="447"/>
      <c r="G22" s="447"/>
      <c r="H22" s="447"/>
      <c r="I22" s="447"/>
      <c r="J22" s="447"/>
      <c r="K22" s="447"/>
      <c r="L22" s="481"/>
      <c r="M22" s="517"/>
    </row>
    <row r="23" spans="1:13" s="463" customFormat="1" ht="35.25" customHeight="1">
      <c r="A23" s="407">
        <v>6</v>
      </c>
      <c r="B23" s="461" t="s">
        <v>419</v>
      </c>
      <c r="C23" s="461"/>
      <c r="D23" s="462"/>
      <c r="E23" s="462"/>
      <c r="F23" s="450"/>
      <c r="G23" s="450"/>
      <c r="H23" s="450"/>
      <c r="I23" s="450"/>
      <c r="J23" s="450"/>
      <c r="K23" s="450"/>
      <c r="L23" s="483"/>
      <c r="M23" s="516" t="s">
        <v>453</v>
      </c>
    </row>
    <row r="24" spans="1:13" s="448" customFormat="1" ht="35.25" customHeight="1">
      <c r="A24" s="395"/>
      <c r="B24" s="396" t="s">
        <v>420</v>
      </c>
      <c r="C24" s="401" t="s">
        <v>308</v>
      </c>
      <c r="D24" s="419"/>
      <c r="E24" s="419"/>
      <c r="F24" s="447"/>
      <c r="G24" s="447"/>
      <c r="H24" s="447"/>
      <c r="I24" s="447"/>
      <c r="J24" s="447"/>
      <c r="K24" s="447"/>
      <c r="L24" s="481"/>
      <c r="M24" s="519"/>
    </row>
    <row r="25" spans="1:13" s="448" customFormat="1" ht="35.25" customHeight="1">
      <c r="A25" s="392"/>
      <c r="B25" s="408" t="s">
        <v>421</v>
      </c>
      <c r="C25" s="401" t="s">
        <v>308</v>
      </c>
      <c r="D25" s="419"/>
      <c r="E25" s="419"/>
      <c r="F25" s="447"/>
      <c r="G25" s="447"/>
      <c r="H25" s="447"/>
      <c r="I25" s="447"/>
      <c r="J25" s="447"/>
      <c r="K25" s="447"/>
      <c r="L25" s="481"/>
      <c r="M25" s="519"/>
    </row>
    <row r="26" spans="1:13" s="448" customFormat="1" ht="28.5" customHeight="1">
      <c r="A26" s="404"/>
      <c r="B26" s="405" t="s">
        <v>215</v>
      </c>
      <c r="C26" s="406"/>
      <c r="D26" s="419"/>
      <c r="E26" s="419"/>
      <c r="F26" s="447"/>
      <c r="G26" s="447"/>
      <c r="H26" s="447"/>
      <c r="I26" s="447"/>
      <c r="J26" s="447"/>
      <c r="K26" s="447"/>
      <c r="L26" s="481"/>
      <c r="M26" s="519"/>
    </row>
    <row r="27" spans="1:13" s="466" customFormat="1" ht="28.5" customHeight="1">
      <c r="A27" s="404"/>
      <c r="B27" s="464" t="s">
        <v>422</v>
      </c>
      <c r="C27" s="406" t="s">
        <v>308</v>
      </c>
      <c r="D27" s="465"/>
      <c r="E27" s="465"/>
      <c r="F27" s="479"/>
      <c r="G27" s="479"/>
      <c r="H27" s="479"/>
      <c r="I27" s="479"/>
      <c r="J27" s="479"/>
      <c r="K27" s="479"/>
      <c r="L27" s="484"/>
      <c r="M27" s="519"/>
    </row>
    <row r="28" spans="1:13" s="466" customFormat="1" ht="28.5" customHeight="1">
      <c r="A28" s="404"/>
      <c r="B28" s="464" t="s">
        <v>423</v>
      </c>
      <c r="C28" s="406" t="s">
        <v>308</v>
      </c>
      <c r="D28" s="465"/>
      <c r="E28" s="465"/>
      <c r="F28" s="479"/>
      <c r="G28" s="479"/>
      <c r="H28" s="479"/>
      <c r="I28" s="479"/>
      <c r="J28" s="479"/>
      <c r="K28" s="479"/>
      <c r="L28" s="484"/>
      <c r="M28" s="519"/>
    </row>
    <row r="29" spans="1:13" s="448" customFormat="1" ht="35.25" customHeight="1">
      <c r="A29" s="392"/>
      <c r="B29" s="408" t="s">
        <v>424</v>
      </c>
      <c r="C29" s="401" t="s">
        <v>308</v>
      </c>
      <c r="D29" s="419"/>
      <c r="E29" s="419"/>
      <c r="F29" s="447"/>
      <c r="G29" s="447"/>
      <c r="H29" s="447"/>
      <c r="I29" s="447"/>
      <c r="J29" s="447"/>
      <c r="K29" s="447"/>
      <c r="L29" s="481"/>
      <c r="M29" s="519"/>
    </row>
    <row r="30" spans="1:13" s="448" customFormat="1" ht="35.25" customHeight="1">
      <c r="A30" s="404"/>
      <c r="B30" s="405" t="s">
        <v>215</v>
      </c>
      <c r="C30" s="401" t="s">
        <v>5</v>
      </c>
      <c r="D30" s="419"/>
      <c r="E30" s="419"/>
      <c r="F30" s="447"/>
      <c r="G30" s="447"/>
      <c r="H30" s="447"/>
      <c r="I30" s="447"/>
      <c r="J30" s="447"/>
      <c r="K30" s="447"/>
      <c r="L30" s="481"/>
      <c r="M30" s="519"/>
    </row>
    <row r="31" spans="1:13" s="466" customFormat="1" ht="35.25" customHeight="1">
      <c r="A31" s="404"/>
      <c r="B31" s="464" t="s">
        <v>425</v>
      </c>
      <c r="C31" s="406" t="s">
        <v>308</v>
      </c>
      <c r="D31" s="465"/>
      <c r="E31" s="465"/>
      <c r="F31" s="479"/>
      <c r="G31" s="479"/>
      <c r="H31" s="479"/>
      <c r="I31" s="479"/>
      <c r="J31" s="479"/>
      <c r="K31" s="479"/>
      <c r="L31" s="484"/>
      <c r="M31" s="519"/>
    </row>
    <row r="32" spans="1:13" s="466" customFormat="1" ht="31.5" customHeight="1">
      <c r="A32" s="404"/>
      <c r="B32" s="464" t="s">
        <v>426</v>
      </c>
      <c r="C32" s="406" t="s">
        <v>308</v>
      </c>
      <c r="D32" s="465"/>
      <c r="E32" s="465"/>
      <c r="F32" s="479"/>
      <c r="G32" s="479"/>
      <c r="H32" s="479"/>
      <c r="I32" s="479"/>
      <c r="J32" s="479"/>
      <c r="K32" s="479"/>
      <c r="L32" s="484"/>
      <c r="M32" s="519"/>
    </row>
    <row r="33" spans="1:13" s="448" customFormat="1" ht="35.25" customHeight="1">
      <c r="A33" s="389">
        <v>7</v>
      </c>
      <c r="B33" s="386" t="s">
        <v>427</v>
      </c>
      <c r="C33" s="386"/>
      <c r="D33" s="419"/>
      <c r="E33" s="419"/>
      <c r="F33" s="447"/>
      <c r="G33" s="447"/>
      <c r="H33" s="447"/>
      <c r="I33" s="447"/>
      <c r="J33" s="447"/>
      <c r="K33" s="447"/>
      <c r="L33" s="481"/>
      <c r="M33" s="519"/>
    </row>
    <row r="34" spans="1:13" s="448" customFormat="1" ht="35.25" customHeight="1">
      <c r="A34" s="392"/>
      <c r="B34" s="408" t="s">
        <v>428</v>
      </c>
      <c r="C34" s="401" t="s">
        <v>308</v>
      </c>
      <c r="D34" s="419"/>
      <c r="E34" s="419"/>
      <c r="F34" s="447"/>
      <c r="G34" s="447"/>
      <c r="H34" s="447"/>
      <c r="I34" s="447"/>
      <c r="J34" s="447"/>
      <c r="K34" s="447"/>
      <c r="L34" s="481"/>
      <c r="M34" s="519"/>
    </row>
    <row r="35" spans="1:13" s="448" customFormat="1" ht="27" customHeight="1">
      <c r="A35" s="404"/>
      <c r="B35" s="405" t="s">
        <v>215</v>
      </c>
      <c r="C35" s="406"/>
      <c r="D35" s="419"/>
      <c r="E35" s="419"/>
      <c r="F35" s="447"/>
      <c r="G35" s="447"/>
      <c r="H35" s="447"/>
      <c r="I35" s="447"/>
      <c r="J35" s="447"/>
      <c r="K35" s="447"/>
      <c r="L35" s="481"/>
      <c r="M35" s="519"/>
    </row>
    <row r="36" spans="1:13" s="466" customFormat="1" ht="35.25" customHeight="1">
      <c r="A36" s="404"/>
      <c r="B36" s="464" t="s">
        <v>429</v>
      </c>
      <c r="C36" s="406" t="s">
        <v>308</v>
      </c>
      <c r="D36" s="465"/>
      <c r="E36" s="465"/>
      <c r="F36" s="479"/>
      <c r="G36" s="479"/>
      <c r="H36" s="479"/>
      <c r="I36" s="479"/>
      <c r="J36" s="479"/>
      <c r="K36" s="479"/>
      <c r="L36" s="484"/>
      <c r="M36" s="519"/>
    </row>
    <row r="37" spans="1:13" s="448" customFormat="1" ht="49.5">
      <c r="A37" s="392"/>
      <c r="B37" s="464" t="s">
        <v>430</v>
      </c>
      <c r="C37" s="406" t="s">
        <v>308</v>
      </c>
      <c r="D37" s="419"/>
      <c r="E37" s="419"/>
      <c r="F37" s="447"/>
      <c r="G37" s="447"/>
      <c r="H37" s="447"/>
      <c r="I37" s="447"/>
      <c r="J37" s="447"/>
      <c r="K37" s="447"/>
      <c r="L37" s="481"/>
      <c r="M37" s="519"/>
    </row>
    <row r="38" spans="1:13" s="448" customFormat="1" ht="35.25" customHeight="1">
      <c r="A38" s="389">
        <v>8</v>
      </c>
      <c r="B38" s="387" t="s">
        <v>431</v>
      </c>
      <c r="C38" s="386" t="s">
        <v>308</v>
      </c>
      <c r="D38" s="419"/>
      <c r="E38" s="419"/>
      <c r="F38" s="447"/>
      <c r="G38" s="447"/>
      <c r="H38" s="447"/>
      <c r="I38" s="447"/>
      <c r="J38" s="447"/>
      <c r="K38" s="447"/>
      <c r="L38" s="481"/>
      <c r="M38" s="517"/>
    </row>
    <row r="39" spans="1:13" s="448" customFormat="1" ht="57" customHeight="1">
      <c r="A39" s="389">
        <v>9</v>
      </c>
      <c r="B39" s="387" t="s">
        <v>432</v>
      </c>
      <c r="C39" s="386"/>
      <c r="D39" s="419"/>
      <c r="E39" s="419"/>
      <c r="F39" s="447"/>
      <c r="G39" s="447"/>
      <c r="H39" s="447"/>
      <c r="I39" s="447"/>
      <c r="J39" s="447"/>
      <c r="K39" s="447"/>
      <c r="L39" s="481"/>
      <c r="M39" s="487" t="s">
        <v>454</v>
      </c>
    </row>
    <row r="40" spans="1:13" s="448" customFormat="1" ht="61.5" customHeight="1">
      <c r="A40" s="389">
        <v>10</v>
      </c>
      <c r="B40" s="387" t="s">
        <v>433</v>
      </c>
      <c r="C40" s="386"/>
      <c r="D40" s="419"/>
      <c r="E40" s="419"/>
      <c r="F40" s="447"/>
      <c r="G40" s="447"/>
      <c r="H40" s="447"/>
      <c r="I40" s="447"/>
      <c r="J40" s="447"/>
      <c r="K40" s="447"/>
      <c r="L40" s="481"/>
      <c r="M40" s="487" t="s">
        <v>455</v>
      </c>
    </row>
    <row r="41" spans="1:13" s="448" customFormat="1" ht="58.5" customHeight="1">
      <c r="A41" s="389">
        <v>11</v>
      </c>
      <c r="B41" s="387" t="s">
        <v>434</v>
      </c>
      <c r="C41" s="386" t="s">
        <v>313</v>
      </c>
      <c r="D41" s="419"/>
      <c r="E41" s="419"/>
      <c r="F41" s="447"/>
      <c r="G41" s="447"/>
      <c r="H41" s="447"/>
      <c r="I41" s="447"/>
      <c r="J41" s="447"/>
      <c r="K41" s="447"/>
      <c r="L41" s="481"/>
      <c r="M41" s="516" t="s">
        <v>454</v>
      </c>
    </row>
    <row r="42" spans="1:13" s="448" customFormat="1" ht="58.5" customHeight="1">
      <c r="A42" s="389">
        <v>12</v>
      </c>
      <c r="B42" s="387" t="s">
        <v>458</v>
      </c>
      <c r="C42" s="386"/>
      <c r="D42" s="419"/>
      <c r="E42" s="419"/>
      <c r="F42" s="447"/>
      <c r="G42" s="447"/>
      <c r="H42" s="447"/>
      <c r="I42" s="447"/>
      <c r="J42" s="447"/>
      <c r="K42" s="447"/>
      <c r="L42" s="481"/>
      <c r="M42" s="517"/>
    </row>
    <row r="43" spans="1:13" s="448" customFormat="1" ht="33.75" customHeight="1">
      <c r="A43" s="389">
        <v>13</v>
      </c>
      <c r="B43" s="390" t="s">
        <v>457</v>
      </c>
      <c r="C43" s="386"/>
      <c r="D43" s="419"/>
      <c r="E43" s="419"/>
      <c r="F43" s="447"/>
      <c r="G43" s="447"/>
      <c r="H43" s="447"/>
      <c r="I43" s="447"/>
      <c r="J43" s="447"/>
      <c r="K43" s="447"/>
      <c r="L43" s="481"/>
      <c r="M43" s="516" t="s">
        <v>374</v>
      </c>
    </row>
    <row r="44" spans="1:13" ht="41.25" customHeight="1">
      <c r="A44" s="392"/>
      <c r="B44" s="396" t="s">
        <v>435</v>
      </c>
      <c r="C44" s="401" t="s">
        <v>436</v>
      </c>
      <c r="D44" s="402"/>
      <c r="E44" s="402"/>
      <c r="F44" s="454"/>
      <c r="G44" s="454"/>
      <c r="H44" s="454"/>
      <c r="I44" s="454"/>
      <c r="J44" s="454"/>
      <c r="K44" s="454"/>
      <c r="L44" s="482"/>
      <c r="M44" s="519"/>
    </row>
    <row r="45" spans="1:13" s="448" customFormat="1" ht="34.5" customHeight="1">
      <c r="A45" s="389"/>
      <c r="B45" s="396" t="s">
        <v>396</v>
      </c>
      <c r="C45" s="401" t="s">
        <v>321</v>
      </c>
      <c r="D45" s="419"/>
      <c r="E45" s="419"/>
      <c r="F45" s="447"/>
      <c r="G45" s="447"/>
      <c r="H45" s="447"/>
      <c r="I45" s="447"/>
      <c r="J45" s="447"/>
      <c r="K45" s="447"/>
      <c r="L45" s="481"/>
      <c r="M45" s="519"/>
    </row>
    <row r="46" spans="1:13" s="448" customFormat="1" ht="34.5" customHeight="1">
      <c r="A46" s="389"/>
      <c r="B46" s="396" t="s">
        <v>397</v>
      </c>
      <c r="C46" s="401" t="s">
        <v>308</v>
      </c>
      <c r="D46" s="419"/>
      <c r="E46" s="419"/>
      <c r="F46" s="447"/>
      <c r="G46" s="447"/>
      <c r="H46" s="447"/>
      <c r="I46" s="447"/>
      <c r="J46" s="447"/>
      <c r="K46" s="447"/>
      <c r="L46" s="481"/>
      <c r="M46" s="517"/>
    </row>
    <row r="47" spans="1:13" s="448" customFormat="1" ht="33.75" customHeight="1">
      <c r="A47" s="389">
        <v>14</v>
      </c>
      <c r="B47" s="390" t="s">
        <v>158</v>
      </c>
      <c r="C47" s="386"/>
      <c r="D47" s="419"/>
      <c r="E47" s="419"/>
      <c r="F47" s="447"/>
      <c r="G47" s="447"/>
      <c r="H47" s="447"/>
      <c r="I47" s="447"/>
      <c r="J47" s="447"/>
      <c r="K47" s="447"/>
      <c r="L47" s="481"/>
      <c r="M47" s="516" t="s">
        <v>374</v>
      </c>
    </row>
    <row r="48" spans="1:13" ht="41.25" customHeight="1">
      <c r="A48" s="392"/>
      <c r="B48" s="396" t="s">
        <v>435</v>
      </c>
      <c r="C48" s="401" t="s">
        <v>436</v>
      </c>
      <c r="D48" s="402"/>
      <c r="E48" s="402"/>
      <c r="F48" s="454"/>
      <c r="G48" s="454"/>
      <c r="H48" s="454"/>
      <c r="I48" s="454"/>
      <c r="J48" s="454"/>
      <c r="K48" s="454"/>
      <c r="L48" s="482"/>
      <c r="M48" s="519"/>
    </row>
    <row r="49" spans="1:13" s="448" customFormat="1" ht="34.5" customHeight="1">
      <c r="A49" s="389"/>
      <c r="B49" s="396" t="s">
        <v>396</v>
      </c>
      <c r="C49" s="401" t="s">
        <v>342</v>
      </c>
      <c r="D49" s="419"/>
      <c r="E49" s="419"/>
      <c r="F49" s="447"/>
      <c r="G49" s="447"/>
      <c r="H49" s="447"/>
      <c r="I49" s="447"/>
      <c r="J49" s="447"/>
      <c r="K49" s="447"/>
      <c r="L49" s="481"/>
      <c r="M49" s="519"/>
    </row>
    <row r="50" spans="1:13" s="448" customFormat="1" ht="34.5" customHeight="1">
      <c r="A50" s="389"/>
      <c r="B50" s="396" t="s">
        <v>397</v>
      </c>
      <c r="C50" s="401" t="s">
        <v>342</v>
      </c>
      <c r="D50" s="419"/>
      <c r="E50" s="419"/>
      <c r="F50" s="447"/>
      <c r="G50" s="447"/>
      <c r="H50" s="447"/>
      <c r="I50" s="447"/>
      <c r="J50" s="447"/>
      <c r="K50" s="447"/>
      <c r="L50" s="481"/>
      <c r="M50" s="517"/>
    </row>
    <row r="51" spans="1:13" s="448" customFormat="1" ht="52.5" customHeight="1">
      <c r="A51" s="449">
        <v>15</v>
      </c>
      <c r="B51" s="450" t="s">
        <v>172</v>
      </c>
      <c r="C51" s="419" t="s">
        <v>323</v>
      </c>
      <c r="D51" s="419"/>
      <c r="E51" s="419"/>
      <c r="F51" s="447"/>
      <c r="G51" s="447"/>
      <c r="H51" s="447"/>
      <c r="I51" s="447"/>
      <c r="J51" s="447"/>
      <c r="K51" s="447"/>
      <c r="L51" s="481"/>
      <c r="M51" s="487" t="s">
        <v>456</v>
      </c>
    </row>
    <row r="52" spans="1:13" s="448" customFormat="1" ht="49.5">
      <c r="A52" s="449">
        <v>16</v>
      </c>
      <c r="B52" s="450" t="s">
        <v>437</v>
      </c>
      <c r="C52" s="419" t="s">
        <v>438</v>
      </c>
      <c r="D52" s="419"/>
      <c r="E52" s="419"/>
      <c r="F52" s="447"/>
      <c r="G52" s="447"/>
      <c r="H52" s="447"/>
      <c r="I52" s="447"/>
      <c r="J52" s="447"/>
      <c r="K52" s="447"/>
      <c r="L52" s="481"/>
      <c r="M52" s="487" t="s">
        <v>456</v>
      </c>
    </row>
    <row r="53" spans="1:13" s="448" customFormat="1" ht="72" customHeight="1">
      <c r="A53" s="449">
        <v>17</v>
      </c>
      <c r="B53" s="450" t="s">
        <v>442</v>
      </c>
      <c r="C53" s="419"/>
      <c r="D53" s="419"/>
      <c r="E53" s="419"/>
      <c r="F53" s="447"/>
      <c r="G53" s="447"/>
      <c r="H53" s="447"/>
      <c r="I53" s="447"/>
      <c r="J53" s="447"/>
      <c r="K53" s="447"/>
      <c r="L53" s="481"/>
      <c r="M53" s="516" t="s">
        <v>410</v>
      </c>
    </row>
    <row r="54" spans="1:13" s="448" customFormat="1" ht="42" customHeight="1">
      <c r="A54" s="449">
        <v>18</v>
      </c>
      <c r="B54" s="450" t="s">
        <v>459</v>
      </c>
      <c r="C54" s="419"/>
      <c r="D54" s="419"/>
      <c r="E54" s="419"/>
      <c r="F54" s="447"/>
      <c r="G54" s="447"/>
      <c r="H54" s="447"/>
      <c r="I54" s="447"/>
      <c r="J54" s="447"/>
      <c r="K54" s="447"/>
      <c r="L54" s="481"/>
      <c r="M54" s="519"/>
    </row>
    <row r="55" spans="1:13" s="448" customFormat="1" ht="42" customHeight="1">
      <c r="A55" s="449">
        <v>19</v>
      </c>
      <c r="B55" s="450" t="s">
        <v>460</v>
      </c>
      <c r="C55" s="419"/>
      <c r="D55" s="419"/>
      <c r="E55" s="419"/>
      <c r="F55" s="447"/>
      <c r="G55" s="447"/>
      <c r="H55" s="447"/>
      <c r="I55" s="447"/>
      <c r="J55" s="447"/>
      <c r="K55" s="447"/>
      <c r="L55" s="481"/>
      <c r="M55" s="519"/>
    </row>
    <row r="56" spans="1:13" s="448" customFormat="1" ht="42" customHeight="1">
      <c r="A56" s="449">
        <v>20</v>
      </c>
      <c r="B56" s="450" t="s">
        <v>461</v>
      </c>
      <c r="C56" s="419"/>
      <c r="D56" s="419"/>
      <c r="E56" s="419"/>
      <c r="F56" s="447"/>
      <c r="G56" s="447"/>
      <c r="H56" s="447"/>
      <c r="I56" s="447"/>
      <c r="J56" s="447"/>
      <c r="K56" s="447"/>
      <c r="L56" s="481"/>
      <c r="M56" s="519"/>
    </row>
    <row r="57" spans="1:13" s="448" customFormat="1" ht="52.5" customHeight="1">
      <c r="A57" s="449">
        <v>21</v>
      </c>
      <c r="B57" s="450" t="s">
        <v>439</v>
      </c>
      <c r="C57" s="419" t="s">
        <v>293</v>
      </c>
      <c r="D57" s="419"/>
      <c r="E57" s="419"/>
      <c r="F57" s="480"/>
      <c r="G57" s="480"/>
      <c r="H57" s="480"/>
      <c r="I57" s="480"/>
      <c r="J57" s="480"/>
      <c r="K57" s="480"/>
      <c r="L57" s="481"/>
      <c r="M57" s="519"/>
    </row>
    <row r="58" spans="1:13" s="448" customFormat="1" ht="55.5" customHeight="1">
      <c r="A58" s="449">
        <v>22</v>
      </c>
      <c r="B58" s="387" t="s">
        <v>304</v>
      </c>
      <c r="C58" s="419" t="s">
        <v>323</v>
      </c>
      <c r="D58" s="419"/>
      <c r="E58" s="419"/>
      <c r="F58" s="447"/>
      <c r="G58" s="447"/>
      <c r="H58" s="447"/>
      <c r="I58" s="447"/>
      <c r="J58" s="447"/>
      <c r="K58" s="447"/>
      <c r="L58" s="481"/>
      <c r="M58" s="517"/>
    </row>
    <row r="59" spans="1:13" s="448" customFormat="1" ht="55.5" customHeight="1">
      <c r="A59" s="449">
        <v>23</v>
      </c>
      <c r="B59" s="450" t="s">
        <v>439</v>
      </c>
      <c r="C59" s="419"/>
      <c r="D59" s="419"/>
      <c r="E59" s="419"/>
      <c r="F59" s="447"/>
      <c r="G59" s="447"/>
      <c r="H59" s="447"/>
      <c r="I59" s="447"/>
      <c r="J59" s="447"/>
      <c r="K59" s="447"/>
      <c r="L59" s="481"/>
      <c r="M59" s="485"/>
    </row>
    <row r="60" spans="1:13" s="448" customFormat="1" ht="53.25" customHeight="1">
      <c r="A60" s="449">
        <v>24</v>
      </c>
      <c r="B60" s="450" t="s">
        <v>462</v>
      </c>
      <c r="C60" s="419"/>
      <c r="D60" s="419"/>
      <c r="E60" s="419"/>
      <c r="F60" s="447"/>
      <c r="G60" s="447"/>
      <c r="H60" s="447"/>
      <c r="I60" s="447"/>
      <c r="J60" s="447"/>
      <c r="K60" s="447"/>
      <c r="L60" s="481"/>
      <c r="M60" s="490" t="s">
        <v>472</v>
      </c>
    </row>
    <row r="61" spans="1:13" s="448" customFormat="1" ht="42" customHeight="1">
      <c r="A61" s="449">
        <v>25</v>
      </c>
      <c r="B61" s="450" t="s">
        <v>464</v>
      </c>
      <c r="C61" s="419"/>
      <c r="D61" s="419"/>
      <c r="E61" s="419"/>
      <c r="F61" s="447"/>
      <c r="G61" s="447"/>
      <c r="H61" s="447"/>
      <c r="I61" s="447"/>
      <c r="J61" s="447"/>
      <c r="K61" s="447"/>
      <c r="L61" s="481"/>
      <c r="M61" s="516" t="s">
        <v>407</v>
      </c>
    </row>
    <row r="62" spans="1:13" s="448" customFormat="1" ht="42" customHeight="1">
      <c r="A62" s="449">
        <v>26</v>
      </c>
      <c r="B62" s="450" t="s">
        <v>463</v>
      </c>
      <c r="C62" s="419"/>
      <c r="D62" s="419"/>
      <c r="E62" s="419"/>
      <c r="F62" s="447"/>
      <c r="G62" s="447"/>
      <c r="H62" s="447"/>
      <c r="I62" s="447"/>
      <c r="J62" s="447"/>
      <c r="K62" s="447"/>
      <c r="L62" s="481"/>
      <c r="M62" s="519"/>
    </row>
    <row r="63" spans="1:13" s="448" customFormat="1" ht="42" customHeight="1">
      <c r="A63" s="449">
        <v>27</v>
      </c>
      <c r="B63" s="450" t="s">
        <v>465</v>
      </c>
      <c r="C63" s="419"/>
      <c r="D63" s="419"/>
      <c r="E63" s="419"/>
      <c r="F63" s="447"/>
      <c r="G63" s="447"/>
      <c r="H63" s="447"/>
      <c r="I63" s="447"/>
      <c r="J63" s="447"/>
      <c r="K63" s="447"/>
      <c r="L63" s="481"/>
      <c r="M63" s="519"/>
    </row>
    <row r="64" spans="1:13" s="448" customFormat="1" ht="42" customHeight="1">
      <c r="A64" s="449">
        <v>28</v>
      </c>
      <c r="B64" s="450" t="s">
        <v>466</v>
      </c>
      <c r="C64" s="419"/>
      <c r="D64" s="419"/>
      <c r="E64" s="419"/>
      <c r="F64" s="447"/>
      <c r="G64" s="447"/>
      <c r="H64" s="447"/>
      <c r="I64" s="447"/>
      <c r="J64" s="447"/>
      <c r="K64" s="447"/>
      <c r="L64" s="481"/>
      <c r="M64" s="517"/>
    </row>
    <row r="65" spans="1:13" s="448" customFormat="1" ht="42" customHeight="1">
      <c r="A65" s="449">
        <v>29</v>
      </c>
      <c r="B65" s="450" t="s">
        <v>440</v>
      </c>
      <c r="C65" s="419"/>
      <c r="D65" s="419"/>
      <c r="E65" s="419"/>
      <c r="F65" s="447"/>
      <c r="G65" s="447"/>
      <c r="H65" s="447"/>
      <c r="I65" s="447"/>
      <c r="J65" s="447"/>
      <c r="K65" s="447"/>
      <c r="L65" s="481"/>
      <c r="M65" s="516" t="s">
        <v>473</v>
      </c>
    </row>
    <row r="66" spans="1:13" s="448" customFormat="1" ht="42" customHeight="1">
      <c r="A66" s="449">
        <v>30</v>
      </c>
      <c r="B66" s="450" t="s">
        <v>441</v>
      </c>
      <c r="C66" s="419"/>
      <c r="D66" s="419"/>
      <c r="E66" s="419"/>
      <c r="F66" s="447"/>
      <c r="G66" s="447"/>
      <c r="H66" s="447"/>
      <c r="I66" s="447"/>
      <c r="J66" s="447"/>
      <c r="K66" s="447"/>
      <c r="L66" s="481"/>
      <c r="M66" s="517"/>
    </row>
    <row r="67" spans="1:13" s="448" customFormat="1" ht="42" customHeight="1">
      <c r="A67" s="449">
        <v>31</v>
      </c>
      <c r="B67" s="450" t="s">
        <v>467</v>
      </c>
      <c r="C67" s="419"/>
      <c r="D67" s="419"/>
      <c r="E67" s="419"/>
      <c r="F67" s="447"/>
      <c r="G67" s="447"/>
      <c r="H67" s="447"/>
      <c r="I67" s="447"/>
      <c r="J67" s="447"/>
      <c r="K67" s="447"/>
      <c r="L67" s="481"/>
      <c r="M67" s="490" t="s">
        <v>356</v>
      </c>
    </row>
    <row r="68" spans="1:13" s="448" customFormat="1" ht="42" customHeight="1">
      <c r="A68" s="449">
        <v>32</v>
      </c>
      <c r="B68" s="450" t="s">
        <v>468</v>
      </c>
      <c r="C68" s="419"/>
      <c r="D68" s="419"/>
      <c r="E68" s="419"/>
      <c r="F68" s="447"/>
      <c r="G68" s="447"/>
      <c r="H68" s="447"/>
      <c r="I68" s="447"/>
      <c r="J68" s="447"/>
      <c r="K68" s="447"/>
      <c r="L68" s="481"/>
      <c r="M68" s="490" t="s">
        <v>473</v>
      </c>
    </row>
    <row r="69" spans="1:13" s="448" customFormat="1" ht="42" customHeight="1">
      <c r="A69" s="449">
        <v>33</v>
      </c>
      <c r="B69" s="450" t="s">
        <v>469</v>
      </c>
      <c r="C69" s="419"/>
      <c r="D69" s="419"/>
      <c r="E69" s="419"/>
      <c r="F69" s="447"/>
      <c r="G69" s="447"/>
      <c r="H69" s="447"/>
      <c r="I69" s="447"/>
      <c r="J69" s="447"/>
      <c r="K69" s="447"/>
      <c r="L69" s="481"/>
      <c r="M69" s="487" t="s">
        <v>474</v>
      </c>
    </row>
    <row r="70" spans="1:13" s="448" customFormat="1" ht="42" customHeight="1">
      <c r="A70" s="449">
        <v>34</v>
      </c>
      <c r="B70" s="450" t="s">
        <v>470</v>
      </c>
      <c r="C70" s="419"/>
      <c r="D70" s="419"/>
      <c r="E70" s="419"/>
      <c r="F70" s="447"/>
      <c r="G70" s="447"/>
      <c r="H70" s="447"/>
      <c r="I70" s="447"/>
      <c r="J70" s="447"/>
      <c r="K70" s="447"/>
      <c r="L70" s="481"/>
      <c r="M70" s="490" t="s">
        <v>473</v>
      </c>
    </row>
    <row r="71" spans="1:13" s="448" customFormat="1" ht="57" customHeight="1">
      <c r="A71" s="449">
        <v>35</v>
      </c>
      <c r="B71" s="450" t="s">
        <v>471</v>
      </c>
      <c r="C71" s="419"/>
      <c r="D71" s="419"/>
      <c r="E71" s="419"/>
      <c r="F71" s="447"/>
      <c r="G71" s="447"/>
      <c r="H71" s="447"/>
      <c r="I71" s="447"/>
      <c r="J71" s="447"/>
      <c r="K71" s="447"/>
      <c r="L71" s="481"/>
      <c r="M71" s="487" t="s">
        <v>475</v>
      </c>
    </row>
    <row r="72" spans="1:13" ht="44.25" customHeight="1">
      <c r="A72" s="445"/>
      <c r="B72" s="455"/>
      <c r="C72" s="456"/>
      <c r="D72" s="456"/>
      <c r="E72" s="456"/>
      <c r="F72" s="457"/>
      <c r="G72" s="457"/>
      <c r="H72" s="457"/>
      <c r="I72" s="457"/>
      <c r="J72" s="457"/>
      <c r="K72" s="457"/>
      <c r="M72" s="491"/>
    </row>
    <row r="73" spans="1:11" ht="44.25" customHeight="1">
      <c r="A73" s="445"/>
      <c r="B73" s="455"/>
      <c r="C73" s="456"/>
      <c r="D73" s="456"/>
      <c r="E73" s="456"/>
      <c r="F73" s="457"/>
      <c r="G73" s="457"/>
      <c r="H73" s="457"/>
      <c r="I73" s="457"/>
      <c r="J73" s="457"/>
      <c r="K73" s="457"/>
    </row>
    <row r="74" spans="1:11" ht="44.25" customHeight="1">
      <c r="A74" s="445"/>
      <c r="B74" s="455"/>
      <c r="C74" s="456"/>
      <c r="D74" s="456"/>
      <c r="E74" s="456"/>
      <c r="F74" s="457"/>
      <c r="G74" s="457"/>
      <c r="H74" s="457"/>
      <c r="I74" s="457"/>
      <c r="J74" s="457"/>
      <c r="K74" s="457"/>
    </row>
    <row r="75" spans="1:11" ht="44.25" customHeight="1">
      <c r="A75" s="445"/>
      <c r="B75" s="455"/>
      <c r="C75" s="456"/>
      <c r="D75" s="456"/>
      <c r="E75" s="456"/>
      <c r="F75" s="457"/>
      <c r="G75" s="457"/>
      <c r="H75" s="457"/>
      <c r="I75" s="457"/>
      <c r="J75" s="457"/>
      <c r="K75" s="457"/>
    </row>
    <row r="76" spans="1:11" ht="44.25" customHeight="1">
      <c r="A76" s="445"/>
      <c r="B76" s="455"/>
      <c r="C76" s="456"/>
      <c r="D76" s="456"/>
      <c r="E76" s="456"/>
      <c r="F76" s="457"/>
      <c r="G76" s="457"/>
      <c r="H76" s="457"/>
      <c r="I76" s="457"/>
      <c r="J76" s="457"/>
      <c r="K76" s="457"/>
    </row>
    <row r="77" spans="1:11" ht="44.25" customHeight="1">
      <c r="A77" s="445"/>
      <c r="B77" s="455"/>
      <c r="C77" s="456"/>
      <c r="D77" s="456"/>
      <c r="E77" s="456"/>
      <c r="F77" s="457"/>
      <c r="G77" s="457"/>
      <c r="H77" s="457"/>
      <c r="I77" s="457"/>
      <c r="J77" s="457"/>
      <c r="K77" s="457"/>
    </row>
    <row r="78" spans="1:11" ht="44.25" customHeight="1">
      <c r="A78" s="445"/>
      <c r="B78" s="455"/>
      <c r="C78" s="456"/>
      <c r="D78" s="456"/>
      <c r="E78" s="456"/>
      <c r="F78" s="457"/>
      <c r="G78" s="457"/>
      <c r="H78" s="457"/>
      <c r="I78" s="457"/>
      <c r="J78" s="457"/>
      <c r="K78" s="457"/>
    </row>
    <row r="79" spans="1:11" ht="44.25" customHeight="1">
      <c r="A79" s="445"/>
      <c r="B79" s="455"/>
      <c r="C79" s="456"/>
      <c r="D79" s="456"/>
      <c r="E79" s="456"/>
      <c r="F79" s="457"/>
      <c r="G79" s="457"/>
      <c r="H79" s="457"/>
      <c r="I79" s="457"/>
      <c r="J79" s="457"/>
      <c r="K79" s="457"/>
    </row>
    <row r="80" spans="1:11" ht="44.25" customHeight="1">
      <c r="A80" s="445"/>
      <c r="B80" s="455"/>
      <c r="C80" s="456"/>
      <c r="D80" s="456"/>
      <c r="E80" s="456"/>
      <c r="F80" s="457"/>
      <c r="G80" s="457"/>
      <c r="H80" s="457"/>
      <c r="I80" s="457"/>
      <c r="J80" s="457"/>
      <c r="K80" s="457"/>
    </row>
    <row r="81" spans="1:11" ht="44.25" customHeight="1">
      <c r="A81" s="445"/>
      <c r="B81" s="455"/>
      <c r="C81" s="456"/>
      <c r="D81" s="456"/>
      <c r="E81" s="456"/>
      <c r="F81" s="457"/>
      <c r="G81" s="457"/>
      <c r="H81" s="457"/>
      <c r="I81" s="457"/>
      <c r="J81" s="457"/>
      <c r="K81" s="457"/>
    </row>
    <row r="82" spans="1:11" ht="44.25" customHeight="1">
      <c r="A82" s="445"/>
      <c r="B82" s="455"/>
      <c r="C82" s="456"/>
      <c r="D82" s="456"/>
      <c r="E82" s="456"/>
      <c r="F82" s="457"/>
      <c r="G82" s="457"/>
      <c r="H82" s="457"/>
      <c r="I82" s="457"/>
      <c r="J82" s="457"/>
      <c r="K82" s="457"/>
    </row>
    <row r="83" spans="1:11" ht="44.25" customHeight="1">
      <c r="A83" s="445"/>
      <c r="B83" s="455"/>
      <c r="C83" s="456"/>
      <c r="D83" s="456"/>
      <c r="E83" s="456"/>
      <c r="F83" s="457"/>
      <c r="G83" s="457"/>
      <c r="H83" s="457"/>
      <c r="I83" s="457"/>
      <c r="J83" s="457"/>
      <c r="K83" s="457"/>
    </row>
    <row r="84" spans="1:11" ht="44.25" customHeight="1">
      <c r="A84" s="445"/>
      <c r="B84" s="455"/>
      <c r="C84" s="456"/>
      <c r="D84" s="456"/>
      <c r="E84" s="456"/>
      <c r="F84" s="457"/>
      <c r="G84" s="457"/>
      <c r="H84" s="457"/>
      <c r="I84" s="457"/>
      <c r="J84" s="457"/>
      <c r="K84" s="457"/>
    </row>
    <row r="85" spans="1:11" ht="44.25" customHeight="1">
      <c r="A85" s="445"/>
      <c r="B85" s="455"/>
      <c r="C85" s="456"/>
      <c r="D85" s="456"/>
      <c r="E85" s="456"/>
      <c r="F85" s="457"/>
      <c r="G85" s="457"/>
      <c r="H85" s="457"/>
      <c r="I85" s="457"/>
      <c r="J85" s="457"/>
      <c r="K85" s="457"/>
    </row>
    <row r="86" spans="1:11" ht="44.25" customHeight="1">
      <c r="A86" s="445"/>
      <c r="B86" s="455"/>
      <c r="C86" s="456"/>
      <c r="D86" s="456"/>
      <c r="E86" s="456"/>
      <c r="F86" s="457"/>
      <c r="G86" s="457"/>
      <c r="H86" s="457"/>
      <c r="I86" s="457"/>
      <c r="J86" s="457"/>
      <c r="K86" s="457"/>
    </row>
    <row r="87" spans="1:11" ht="44.25" customHeight="1">
      <c r="A87" s="445"/>
      <c r="B87" s="455"/>
      <c r="C87" s="456"/>
      <c r="D87" s="456"/>
      <c r="E87" s="456"/>
      <c r="F87" s="457"/>
      <c r="G87" s="457"/>
      <c r="H87" s="457"/>
      <c r="I87" s="457"/>
      <c r="J87" s="457"/>
      <c r="K87" s="457"/>
    </row>
    <row r="88" spans="1:11" ht="44.25" customHeight="1">
      <c r="A88" s="445"/>
      <c r="B88" s="455"/>
      <c r="C88" s="456"/>
      <c r="D88" s="456"/>
      <c r="E88" s="456"/>
      <c r="F88" s="457"/>
      <c r="G88" s="457"/>
      <c r="H88" s="457"/>
      <c r="I88" s="457"/>
      <c r="J88" s="457"/>
      <c r="K88" s="457"/>
    </row>
    <row r="89" spans="1:11" ht="44.25" customHeight="1">
      <c r="A89" s="445"/>
      <c r="B89" s="455"/>
      <c r="C89" s="456"/>
      <c r="D89" s="456"/>
      <c r="E89" s="456"/>
      <c r="F89" s="457"/>
      <c r="G89" s="457"/>
      <c r="H89" s="457"/>
      <c r="I89" s="457"/>
      <c r="J89" s="457"/>
      <c r="K89" s="457"/>
    </row>
    <row r="90" spans="1:11" ht="44.25" customHeight="1">
      <c r="A90" s="445"/>
      <c r="B90" s="455"/>
      <c r="C90" s="456"/>
      <c r="D90" s="456"/>
      <c r="E90" s="456"/>
      <c r="F90" s="457"/>
      <c r="G90" s="457"/>
      <c r="H90" s="457"/>
      <c r="I90" s="457"/>
      <c r="J90" s="457"/>
      <c r="K90" s="457"/>
    </row>
    <row r="91" spans="1:11" ht="44.25" customHeight="1">
      <c r="A91" s="445"/>
      <c r="B91" s="455"/>
      <c r="C91" s="456"/>
      <c r="D91" s="456"/>
      <c r="E91" s="456"/>
      <c r="F91" s="457"/>
      <c r="G91" s="457"/>
      <c r="H91" s="457"/>
      <c r="I91" s="457"/>
      <c r="J91" s="457"/>
      <c r="K91" s="457"/>
    </row>
    <row r="92" spans="1:11" ht="44.25" customHeight="1">
      <c r="A92" s="445"/>
      <c r="B92" s="455"/>
      <c r="C92" s="456"/>
      <c r="D92" s="456"/>
      <c r="E92" s="456"/>
      <c r="F92" s="457"/>
      <c r="G92" s="457"/>
      <c r="H92" s="457"/>
      <c r="I92" s="457"/>
      <c r="J92" s="457"/>
      <c r="K92" s="457"/>
    </row>
    <row r="93" spans="1:11" ht="44.25" customHeight="1">
      <c r="A93" s="445"/>
      <c r="B93" s="455"/>
      <c r="C93" s="456"/>
      <c r="D93" s="456"/>
      <c r="E93" s="456"/>
      <c r="F93" s="457"/>
      <c r="G93" s="457"/>
      <c r="H93" s="457"/>
      <c r="I93" s="457"/>
      <c r="J93" s="457"/>
      <c r="K93" s="457"/>
    </row>
    <row r="94" spans="1:11" ht="44.25" customHeight="1">
      <c r="A94" s="445"/>
      <c r="B94" s="455"/>
      <c r="C94" s="456"/>
      <c r="D94" s="456"/>
      <c r="E94" s="456"/>
      <c r="F94" s="457"/>
      <c r="G94" s="457"/>
      <c r="H94" s="457"/>
      <c r="I94" s="457"/>
      <c r="J94" s="457"/>
      <c r="K94" s="457"/>
    </row>
    <row r="95" spans="1:11" ht="44.25" customHeight="1">
      <c r="A95" s="445"/>
      <c r="B95" s="455"/>
      <c r="C95" s="456"/>
      <c r="D95" s="456"/>
      <c r="E95" s="456"/>
      <c r="F95" s="457"/>
      <c r="G95" s="457"/>
      <c r="H95" s="457"/>
      <c r="I95" s="457"/>
      <c r="J95" s="457"/>
      <c r="K95" s="457"/>
    </row>
    <row r="96" spans="1:11" ht="44.25" customHeight="1">
      <c r="A96" s="445"/>
      <c r="B96" s="455"/>
      <c r="C96" s="456"/>
      <c r="D96" s="456"/>
      <c r="E96" s="456"/>
      <c r="F96" s="457"/>
      <c r="G96" s="457"/>
      <c r="H96" s="457"/>
      <c r="I96" s="457"/>
      <c r="J96" s="457"/>
      <c r="K96" s="457"/>
    </row>
    <row r="97" spans="1:11" ht="44.25" customHeight="1">
      <c r="A97" s="445"/>
      <c r="B97" s="455"/>
      <c r="C97" s="456"/>
      <c r="D97" s="456"/>
      <c r="E97" s="456"/>
      <c r="F97" s="457"/>
      <c r="G97" s="457"/>
      <c r="H97" s="457"/>
      <c r="I97" s="457"/>
      <c r="J97" s="457"/>
      <c r="K97" s="457"/>
    </row>
    <row r="98" spans="1:11" ht="44.25" customHeight="1">
      <c r="A98" s="445"/>
      <c r="B98" s="455"/>
      <c r="C98" s="456"/>
      <c r="D98" s="456"/>
      <c r="E98" s="456"/>
      <c r="F98" s="457"/>
      <c r="G98" s="457"/>
      <c r="H98" s="457"/>
      <c r="I98" s="457"/>
      <c r="J98" s="457"/>
      <c r="K98" s="457"/>
    </row>
    <row r="99" spans="1:11" ht="44.25" customHeight="1">
      <c r="A99" s="445"/>
      <c r="B99" s="455"/>
      <c r="C99" s="456"/>
      <c r="D99" s="456"/>
      <c r="E99" s="456"/>
      <c r="F99" s="457"/>
      <c r="G99" s="457"/>
      <c r="H99" s="457"/>
      <c r="I99" s="457"/>
      <c r="J99" s="457"/>
      <c r="K99" s="457"/>
    </row>
    <row r="100" spans="1:11" ht="44.25" customHeight="1">
      <c r="A100" s="445"/>
      <c r="B100" s="455"/>
      <c r="C100" s="456"/>
      <c r="D100" s="456"/>
      <c r="E100" s="456"/>
      <c r="F100" s="457"/>
      <c r="G100" s="457"/>
      <c r="H100" s="457"/>
      <c r="I100" s="457"/>
      <c r="J100" s="457"/>
      <c r="K100" s="457"/>
    </row>
    <row r="101" spans="1:11" ht="44.25" customHeight="1">
      <c r="A101" s="445"/>
      <c r="B101" s="455"/>
      <c r="C101" s="456"/>
      <c r="D101" s="456"/>
      <c r="E101" s="456"/>
      <c r="F101" s="457"/>
      <c r="G101" s="457"/>
      <c r="H101" s="457"/>
      <c r="I101" s="457"/>
      <c r="J101" s="457"/>
      <c r="K101" s="457"/>
    </row>
    <row r="102" spans="1:11" ht="44.25" customHeight="1">
      <c r="A102" s="445"/>
      <c r="B102" s="455"/>
      <c r="C102" s="456"/>
      <c r="D102" s="456"/>
      <c r="E102" s="456"/>
      <c r="F102" s="457"/>
      <c r="G102" s="457"/>
      <c r="H102" s="457"/>
      <c r="I102" s="457"/>
      <c r="J102" s="457"/>
      <c r="K102" s="457"/>
    </row>
    <row r="103" spans="1:11" ht="44.25" customHeight="1">
      <c r="A103" s="445"/>
      <c r="B103" s="455"/>
      <c r="C103" s="456"/>
      <c r="D103" s="456"/>
      <c r="E103" s="456"/>
      <c r="F103" s="457"/>
      <c r="G103" s="457"/>
      <c r="H103" s="457"/>
      <c r="I103" s="457"/>
      <c r="J103" s="457"/>
      <c r="K103" s="457"/>
    </row>
    <row r="104" spans="1:11" ht="44.25" customHeight="1">
      <c r="A104" s="445"/>
      <c r="B104" s="455"/>
      <c r="C104" s="456"/>
      <c r="D104" s="456"/>
      <c r="E104" s="456"/>
      <c r="F104" s="457"/>
      <c r="G104" s="457"/>
      <c r="H104" s="457"/>
      <c r="I104" s="457"/>
      <c r="J104" s="457"/>
      <c r="K104" s="457"/>
    </row>
    <row r="105" spans="1:11" ht="44.25" customHeight="1">
      <c r="A105" s="445"/>
      <c r="B105" s="455"/>
      <c r="C105" s="456"/>
      <c r="D105" s="456"/>
      <c r="E105" s="456"/>
      <c r="F105" s="457"/>
      <c r="G105" s="457"/>
      <c r="H105" s="457"/>
      <c r="I105" s="457"/>
      <c r="J105" s="457"/>
      <c r="K105" s="457"/>
    </row>
    <row r="106" spans="1:11" ht="44.25" customHeight="1">
      <c r="A106" s="445"/>
      <c r="B106" s="455"/>
      <c r="C106" s="456"/>
      <c r="D106" s="456"/>
      <c r="E106" s="456"/>
      <c r="F106" s="457"/>
      <c r="G106" s="457"/>
      <c r="H106" s="457"/>
      <c r="I106" s="457"/>
      <c r="J106" s="457"/>
      <c r="K106" s="457"/>
    </row>
    <row r="107" spans="1:11" ht="44.25" customHeight="1">
      <c r="A107" s="445"/>
      <c r="B107" s="455"/>
      <c r="C107" s="456"/>
      <c r="D107" s="456"/>
      <c r="E107" s="456"/>
      <c r="F107" s="457"/>
      <c r="G107" s="457"/>
      <c r="H107" s="457"/>
      <c r="I107" s="457"/>
      <c r="J107" s="457"/>
      <c r="K107" s="457"/>
    </row>
    <row r="108" spans="1:11" ht="44.25" customHeight="1">
      <c r="A108" s="445"/>
      <c r="B108" s="455"/>
      <c r="C108" s="456"/>
      <c r="D108" s="456"/>
      <c r="E108" s="456"/>
      <c r="F108" s="457"/>
      <c r="G108" s="457"/>
      <c r="H108" s="457"/>
      <c r="I108" s="457"/>
      <c r="J108" s="457"/>
      <c r="K108" s="457"/>
    </row>
    <row r="109" spans="1:11" ht="44.25" customHeight="1">
      <c r="A109" s="445"/>
      <c r="B109" s="455"/>
      <c r="C109" s="456"/>
      <c r="D109" s="456"/>
      <c r="E109" s="456"/>
      <c r="F109" s="457"/>
      <c r="G109" s="457"/>
      <c r="H109" s="457"/>
      <c r="I109" s="457"/>
      <c r="J109" s="457"/>
      <c r="K109" s="457"/>
    </row>
    <row r="110" spans="1:11" ht="44.25" customHeight="1">
      <c r="A110" s="445"/>
      <c r="B110" s="455"/>
      <c r="C110" s="456"/>
      <c r="D110" s="456"/>
      <c r="E110" s="456"/>
      <c r="F110" s="457"/>
      <c r="G110" s="457"/>
      <c r="H110" s="457"/>
      <c r="I110" s="457"/>
      <c r="J110" s="457"/>
      <c r="K110" s="457"/>
    </row>
    <row r="111" spans="1:11" ht="44.25" customHeight="1">
      <c r="A111" s="445"/>
      <c r="B111" s="455"/>
      <c r="C111" s="456"/>
      <c r="D111" s="456"/>
      <c r="E111" s="456"/>
      <c r="F111" s="457"/>
      <c r="G111" s="457"/>
      <c r="H111" s="457"/>
      <c r="I111" s="457"/>
      <c r="J111" s="457"/>
      <c r="K111" s="457"/>
    </row>
    <row r="112" spans="1:11" ht="44.25" customHeight="1">
      <c r="A112" s="445"/>
      <c r="B112" s="455"/>
      <c r="C112" s="456"/>
      <c r="D112" s="456"/>
      <c r="E112" s="456"/>
      <c r="F112" s="457"/>
      <c r="G112" s="457"/>
      <c r="H112" s="457"/>
      <c r="I112" s="457"/>
      <c r="J112" s="457"/>
      <c r="K112" s="457"/>
    </row>
    <row r="113" spans="1:11" ht="44.25" customHeight="1">
      <c r="A113" s="445"/>
      <c r="B113" s="455"/>
      <c r="C113" s="456"/>
      <c r="D113" s="456"/>
      <c r="E113" s="456"/>
      <c r="F113" s="457"/>
      <c r="G113" s="457"/>
      <c r="H113" s="457"/>
      <c r="I113" s="457"/>
      <c r="J113" s="457"/>
      <c r="K113" s="457"/>
    </row>
    <row r="114" spans="1:11" ht="44.25" customHeight="1">
      <c r="A114" s="445"/>
      <c r="B114" s="455"/>
      <c r="C114" s="456"/>
      <c r="D114" s="456"/>
      <c r="E114" s="456"/>
      <c r="F114" s="457"/>
      <c r="G114" s="457"/>
      <c r="H114" s="457"/>
      <c r="I114" s="457"/>
      <c r="J114" s="457"/>
      <c r="K114" s="457"/>
    </row>
    <row r="115" spans="1:11" ht="44.25" customHeight="1">
      <c r="A115" s="445"/>
      <c r="B115" s="455"/>
      <c r="C115" s="456"/>
      <c r="D115" s="456"/>
      <c r="E115" s="456"/>
      <c r="F115" s="457"/>
      <c r="G115" s="457"/>
      <c r="H115" s="457"/>
      <c r="I115" s="457"/>
      <c r="J115" s="457"/>
      <c r="K115" s="457"/>
    </row>
    <row r="116" spans="1:11" ht="44.25" customHeight="1">
      <c r="A116" s="445"/>
      <c r="B116" s="455"/>
      <c r="C116" s="456"/>
      <c r="D116" s="456"/>
      <c r="E116" s="456"/>
      <c r="F116" s="457"/>
      <c r="G116" s="457"/>
      <c r="H116" s="457"/>
      <c r="I116" s="457"/>
      <c r="J116" s="457"/>
      <c r="K116" s="457"/>
    </row>
    <row r="117" spans="1:11" ht="44.25" customHeight="1">
      <c r="A117" s="445"/>
      <c r="B117" s="455"/>
      <c r="C117" s="456"/>
      <c r="D117" s="456"/>
      <c r="E117" s="456"/>
      <c r="F117" s="457"/>
      <c r="G117" s="457"/>
      <c r="H117" s="457"/>
      <c r="I117" s="457"/>
      <c r="J117" s="457"/>
      <c r="K117" s="457"/>
    </row>
    <row r="118" spans="1:11" ht="44.25" customHeight="1">
      <c r="A118" s="445"/>
      <c r="B118" s="455"/>
      <c r="C118" s="456"/>
      <c r="D118" s="456"/>
      <c r="E118" s="456"/>
      <c r="F118" s="457"/>
      <c r="G118" s="457"/>
      <c r="H118" s="457"/>
      <c r="I118" s="457"/>
      <c r="J118" s="457"/>
      <c r="K118" s="457"/>
    </row>
    <row r="119" spans="1:11" ht="44.25" customHeight="1">
      <c r="A119" s="445"/>
      <c r="B119" s="455"/>
      <c r="C119" s="456"/>
      <c r="D119" s="456"/>
      <c r="E119" s="456"/>
      <c r="F119" s="457"/>
      <c r="G119" s="457"/>
      <c r="H119" s="457"/>
      <c r="I119" s="457"/>
      <c r="J119" s="457"/>
      <c r="K119" s="457"/>
    </row>
    <row r="120" spans="1:11" ht="44.25" customHeight="1">
      <c r="A120" s="445"/>
      <c r="B120" s="455"/>
      <c r="C120" s="456"/>
      <c r="D120" s="456"/>
      <c r="E120" s="456"/>
      <c r="F120" s="457"/>
      <c r="G120" s="457"/>
      <c r="H120" s="457"/>
      <c r="I120" s="457"/>
      <c r="J120" s="457"/>
      <c r="K120" s="457"/>
    </row>
    <row r="121" spans="1:11" ht="44.25" customHeight="1">
      <c r="A121" s="445"/>
      <c r="B121" s="455"/>
      <c r="C121" s="456"/>
      <c r="D121" s="456"/>
      <c r="E121" s="456"/>
      <c r="F121" s="457"/>
      <c r="G121" s="457"/>
      <c r="H121" s="457"/>
      <c r="I121" s="457"/>
      <c r="J121" s="457"/>
      <c r="K121" s="457"/>
    </row>
    <row r="122" spans="1:11" ht="44.25" customHeight="1">
      <c r="A122" s="445"/>
      <c r="B122" s="455"/>
      <c r="C122" s="456"/>
      <c r="D122" s="456"/>
      <c r="E122" s="456"/>
      <c r="F122" s="457"/>
      <c r="G122" s="457"/>
      <c r="H122" s="457"/>
      <c r="I122" s="457"/>
      <c r="J122" s="457"/>
      <c r="K122" s="457"/>
    </row>
    <row r="123" spans="1:11" ht="44.25" customHeight="1">
      <c r="A123" s="445"/>
      <c r="B123" s="455"/>
      <c r="C123" s="456"/>
      <c r="D123" s="456"/>
      <c r="E123" s="456"/>
      <c r="F123" s="457"/>
      <c r="G123" s="457"/>
      <c r="H123" s="457"/>
      <c r="I123" s="457"/>
      <c r="J123" s="457"/>
      <c r="K123" s="457"/>
    </row>
    <row r="124" spans="1:11" ht="44.25" customHeight="1">
      <c r="A124" s="445"/>
      <c r="B124" s="455"/>
      <c r="C124" s="456"/>
      <c r="D124" s="456"/>
      <c r="E124" s="456"/>
      <c r="F124" s="457"/>
      <c r="G124" s="457"/>
      <c r="H124" s="457"/>
      <c r="I124" s="457"/>
      <c r="J124" s="457"/>
      <c r="K124" s="457"/>
    </row>
    <row r="125" spans="1:11" ht="44.25" customHeight="1">
      <c r="A125" s="445"/>
      <c r="B125" s="455"/>
      <c r="C125" s="456"/>
      <c r="D125" s="456"/>
      <c r="E125" s="456"/>
      <c r="F125" s="457"/>
      <c r="G125" s="457"/>
      <c r="H125" s="457"/>
      <c r="I125" s="457"/>
      <c r="J125" s="457"/>
      <c r="K125" s="457"/>
    </row>
    <row r="126" spans="1:11" ht="44.25" customHeight="1">
      <c r="A126" s="445"/>
      <c r="B126" s="455"/>
      <c r="C126" s="456"/>
      <c r="D126" s="456"/>
      <c r="E126" s="456"/>
      <c r="F126" s="457"/>
      <c r="G126" s="457"/>
      <c r="H126" s="457"/>
      <c r="I126" s="457"/>
      <c r="J126" s="457"/>
      <c r="K126" s="457"/>
    </row>
    <row r="127" spans="1:11" ht="44.25" customHeight="1">
      <c r="A127" s="445"/>
      <c r="B127" s="455"/>
      <c r="C127" s="456"/>
      <c r="D127" s="456"/>
      <c r="E127" s="456"/>
      <c r="F127" s="457"/>
      <c r="G127" s="457"/>
      <c r="H127" s="457"/>
      <c r="I127" s="457"/>
      <c r="J127" s="457"/>
      <c r="K127" s="457"/>
    </row>
    <row r="128" spans="1:11" ht="44.25" customHeight="1">
      <c r="A128" s="445"/>
      <c r="B128" s="455"/>
      <c r="C128" s="456"/>
      <c r="D128" s="456"/>
      <c r="E128" s="456"/>
      <c r="F128" s="457"/>
      <c r="G128" s="457"/>
      <c r="H128" s="457"/>
      <c r="I128" s="457"/>
      <c r="J128" s="457"/>
      <c r="K128" s="457"/>
    </row>
    <row r="129" spans="1:11" ht="44.25" customHeight="1">
      <c r="A129" s="445"/>
      <c r="B129" s="455"/>
      <c r="C129" s="456"/>
      <c r="D129" s="456"/>
      <c r="E129" s="456"/>
      <c r="F129" s="457"/>
      <c r="G129" s="457"/>
      <c r="H129" s="457"/>
      <c r="I129" s="457"/>
      <c r="J129" s="457"/>
      <c r="K129" s="457"/>
    </row>
    <row r="130" spans="1:11" ht="44.25" customHeight="1">
      <c r="A130" s="445"/>
      <c r="B130" s="455"/>
      <c r="C130" s="456"/>
      <c r="D130" s="456"/>
      <c r="E130" s="456"/>
      <c r="F130" s="457"/>
      <c r="G130" s="457"/>
      <c r="H130" s="457"/>
      <c r="I130" s="457"/>
      <c r="J130" s="457"/>
      <c r="K130" s="457"/>
    </row>
    <row r="131" spans="1:11" ht="44.25" customHeight="1">
      <c r="A131" s="445"/>
      <c r="B131" s="455"/>
      <c r="C131" s="456"/>
      <c r="D131" s="456"/>
      <c r="E131" s="456"/>
      <c r="F131" s="457"/>
      <c r="G131" s="457"/>
      <c r="H131" s="457"/>
      <c r="I131" s="457"/>
      <c r="J131" s="457"/>
      <c r="K131" s="457"/>
    </row>
    <row r="132" spans="1:11" ht="44.25" customHeight="1">
      <c r="A132" s="445"/>
      <c r="B132" s="455"/>
      <c r="C132" s="456"/>
      <c r="D132" s="456"/>
      <c r="E132" s="456"/>
      <c r="F132" s="457"/>
      <c r="G132" s="457"/>
      <c r="H132" s="457"/>
      <c r="I132" s="457"/>
      <c r="J132" s="457"/>
      <c r="K132" s="457"/>
    </row>
    <row r="133" spans="1:11" ht="44.25" customHeight="1">
      <c r="A133" s="445"/>
      <c r="B133" s="455"/>
      <c r="C133" s="456"/>
      <c r="D133" s="456"/>
      <c r="E133" s="456"/>
      <c r="F133" s="457"/>
      <c r="G133" s="457"/>
      <c r="H133" s="457"/>
      <c r="I133" s="457"/>
      <c r="J133" s="457"/>
      <c r="K133" s="457"/>
    </row>
    <row r="134" spans="1:11" ht="44.25" customHeight="1">
      <c r="A134" s="445"/>
      <c r="B134" s="455"/>
      <c r="C134" s="456"/>
      <c r="D134" s="456"/>
      <c r="E134" s="456"/>
      <c r="F134" s="457"/>
      <c r="G134" s="457"/>
      <c r="H134" s="457"/>
      <c r="I134" s="457"/>
      <c r="J134" s="457"/>
      <c r="K134" s="457"/>
    </row>
    <row r="135" spans="1:11" ht="44.25" customHeight="1">
      <c r="A135" s="445"/>
      <c r="B135" s="455"/>
      <c r="C135" s="456"/>
      <c r="D135" s="456"/>
      <c r="E135" s="456"/>
      <c r="F135" s="457"/>
      <c r="G135" s="457"/>
      <c r="H135" s="457"/>
      <c r="I135" s="457"/>
      <c r="J135" s="457"/>
      <c r="K135" s="457"/>
    </row>
    <row r="136" spans="1:11" ht="44.25" customHeight="1">
      <c r="A136" s="445"/>
      <c r="B136" s="455"/>
      <c r="C136" s="456"/>
      <c r="D136" s="456"/>
      <c r="E136" s="456"/>
      <c r="F136" s="457"/>
      <c r="G136" s="457"/>
      <c r="H136" s="457"/>
      <c r="I136" s="457"/>
      <c r="J136" s="457"/>
      <c r="K136" s="457"/>
    </row>
    <row r="137" spans="1:11" ht="44.25" customHeight="1">
      <c r="A137" s="445"/>
      <c r="B137" s="455"/>
      <c r="C137" s="456"/>
      <c r="D137" s="456"/>
      <c r="E137" s="456"/>
      <c r="F137" s="457"/>
      <c r="G137" s="457"/>
      <c r="H137" s="457"/>
      <c r="I137" s="457"/>
      <c r="J137" s="457"/>
      <c r="K137" s="457"/>
    </row>
    <row r="138" spans="1:11" ht="44.25" customHeight="1">
      <c r="A138" s="445"/>
      <c r="B138" s="455"/>
      <c r="C138" s="456"/>
      <c r="D138" s="456"/>
      <c r="E138" s="456"/>
      <c r="F138" s="457"/>
      <c r="G138" s="457"/>
      <c r="H138" s="457"/>
      <c r="I138" s="457"/>
      <c r="J138" s="457"/>
      <c r="K138" s="457"/>
    </row>
    <row r="139" spans="1:11" ht="44.25" customHeight="1">
      <c r="A139" s="445"/>
      <c r="B139" s="455"/>
      <c r="C139" s="456"/>
      <c r="D139" s="456"/>
      <c r="E139" s="456"/>
      <c r="F139" s="457"/>
      <c r="G139" s="457"/>
      <c r="H139" s="457"/>
      <c r="I139" s="457"/>
      <c r="J139" s="457"/>
      <c r="K139" s="457"/>
    </row>
    <row r="140" spans="1:11" ht="44.25" customHeight="1">
      <c r="A140" s="445"/>
      <c r="B140" s="455"/>
      <c r="C140" s="456"/>
      <c r="D140" s="456"/>
      <c r="E140" s="456"/>
      <c r="F140" s="457"/>
      <c r="G140" s="457"/>
      <c r="H140" s="457"/>
      <c r="I140" s="457"/>
      <c r="J140" s="457"/>
      <c r="K140" s="457"/>
    </row>
    <row r="141" spans="1:11" ht="44.25" customHeight="1">
      <c r="A141" s="445"/>
      <c r="B141" s="455"/>
      <c r="C141" s="456"/>
      <c r="D141" s="456"/>
      <c r="E141" s="456"/>
      <c r="F141" s="457"/>
      <c r="G141" s="457"/>
      <c r="H141" s="457"/>
      <c r="I141" s="457"/>
      <c r="J141" s="457"/>
      <c r="K141" s="457"/>
    </row>
    <row r="142" spans="1:11" ht="44.25" customHeight="1">
      <c r="A142" s="445"/>
      <c r="B142" s="455"/>
      <c r="C142" s="456"/>
      <c r="D142" s="456"/>
      <c r="E142" s="456"/>
      <c r="F142" s="457"/>
      <c r="G142" s="457"/>
      <c r="H142" s="457"/>
      <c r="I142" s="457"/>
      <c r="J142" s="457"/>
      <c r="K142" s="457"/>
    </row>
    <row r="143" spans="1:11" ht="44.25" customHeight="1">
      <c r="A143" s="445"/>
      <c r="B143" s="455"/>
      <c r="C143" s="456"/>
      <c r="D143" s="456"/>
      <c r="E143" s="456"/>
      <c r="F143" s="457"/>
      <c r="G143" s="457"/>
      <c r="H143" s="457"/>
      <c r="I143" s="457"/>
      <c r="J143" s="457"/>
      <c r="K143" s="457"/>
    </row>
    <row r="144" spans="1:11" ht="44.25" customHeight="1">
      <c r="A144" s="445"/>
      <c r="B144" s="455"/>
      <c r="C144" s="456"/>
      <c r="D144" s="456"/>
      <c r="E144" s="456"/>
      <c r="F144" s="457"/>
      <c r="G144" s="457"/>
      <c r="H144" s="457"/>
      <c r="I144" s="457"/>
      <c r="J144" s="457"/>
      <c r="K144" s="457"/>
    </row>
    <row r="145" spans="1:11" ht="44.25" customHeight="1">
      <c r="A145" s="445"/>
      <c r="B145" s="455"/>
      <c r="C145" s="456"/>
      <c r="D145" s="456"/>
      <c r="E145" s="456"/>
      <c r="F145" s="457"/>
      <c r="G145" s="457"/>
      <c r="H145" s="457"/>
      <c r="I145" s="457"/>
      <c r="J145" s="457"/>
      <c r="K145" s="457"/>
    </row>
    <row r="146" spans="1:11" ht="44.25" customHeight="1">
      <c r="A146" s="445"/>
      <c r="B146" s="455"/>
      <c r="C146" s="456"/>
      <c r="D146" s="456"/>
      <c r="E146" s="456"/>
      <c r="F146" s="457"/>
      <c r="G146" s="457"/>
      <c r="H146" s="457"/>
      <c r="I146" s="457"/>
      <c r="J146" s="457"/>
      <c r="K146" s="457"/>
    </row>
    <row r="147" spans="1:11" ht="44.25" customHeight="1">
      <c r="A147" s="445"/>
      <c r="B147" s="455"/>
      <c r="C147" s="456"/>
      <c r="D147" s="456"/>
      <c r="E147" s="456"/>
      <c r="F147" s="457"/>
      <c r="G147" s="457"/>
      <c r="H147" s="457"/>
      <c r="I147" s="457"/>
      <c r="J147" s="457"/>
      <c r="K147" s="457"/>
    </row>
    <row r="148" spans="1:11" ht="44.25" customHeight="1">
      <c r="A148" s="445"/>
      <c r="B148" s="455"/>
      <c r="C148" s="456"/>
      <c r="D148" s="456"/>
      <c r="E148" s="456"/>
      <c r="F148" s="457"/>
      <c r="G148" s="457"/>
      <c r="H148" s="457"/>
      <c r="I148" s="457"/>
      <c r="J148" s="457"/>
      <c r="K148" s="457"/>
    </row>
    <row r="149" spans="1:11" ht="44.25" customHeight="1">
      <c r="A149" s="445"/>
      <c r="B149" s="455"/>
      <c r="C149" s="456"/>
      <c r="D149" s="456"/>
      <c r="E149" s="456"/>
      <c r="F149" s="457"/>
      <c r="G149" s="457"/>
      <c r="H149" s="457"/>
      <c r="I149" s="457"/>
      <c r="J149" s="457"/>
      <c r="K149" s="457"/>
    </row>
    <row r="150" spans="1:11" ht="44.25" customHeight="1">
      <c r="A150" s="445"/>
      <c r="B150" s="455"/>
      <c r="C150" s="456"/>
      <c r="D150" s="456"/>
      <c r="E150" s="456"/>
      <c r="F150" s="457"/>
      <c r="G150" s="457"/>
      <c r="H150" s="457"/>
      <c r="I150" s="457"/>
      <c r="J150" s="457"/>
      <c r="K150" s="457"/>
    </row>
    <row r="151" spans="1:11" ht="44.25" customHeight="1">
      <c r="A151" s="445"/>
      <c r="B151" s="455"/>
      <c r="C151" s="456"/>
      <c r="D151" s="456"/>
      <c r="E151" s="456"/>
      <c r="F151" s="457"/>
      <c r="G151" s="457"/>
      <c r="H151" s="457"/>
      <c r="I151" s="457"/>
      <c r="J151" s="457"/>
      <c r="K151" s="457"/>
    </row>
    <row r="152" spans="1:11" ht="44.25" customHeight="1">
      <c r="A152" s="445"/>
      <c r="B152" s="455"/>
      <c r="C152" s="456"/>
      <c r="D152" s="456"/>
      <c r="E152" s="456"/>
      <c r="F152" s="457"/>
      <c r="G152" s="457"/>
      <c r="H152" s="457"/>
      <c r="I152" s="457"/>
      <c r="J152" s="457"/>
      <c r="K152" s="457"/>
    </row>
    <row r="153" spans="1:11" ht="44.25" customHeight="1">
      <c r="A153" s="445"/>
      <c r="B153" s="455"/>
      <c r="C153" s="456"/>
      <c r="D153" s="456"/>
      <c r="E153" s="456"/>
      <c r="F153" s="457"/>
      <c r="G153" s="457"/>
      <c r="H153" s="457"/>
      <c r="I153" s="457"/>
      <c r="J153" s="457"/>
      <c r="K153" s="457"/>
    </row>
    <row r="154" spans="1:11" ht="44.25" customHeight="1">
      <c r="A154" s="445"/>
      <c r="B154" s="455"/>
      <c r="C154" s="456"/>
      <c r="D154" s="456"/>
      <c r="E154" s="456"/>
      <c r="F154" s="457"/>
      <c r="G154" s="457"/>
      <c r="H154" s="457"/>
      <c r="I154" s="457"/>
      <c r="J154" s="457"/>
      <c r="K154" s="457"/>
    </row>
    <row r="155" spans="1:11" ht="44.25" customHeight="1">
      <c r="A155" s="445"/>
      <c r="B155" s="455"/>
      <c r="C155" s="456"/>
      <c r="D155" s="456"/>
      <c r="E155" s="456"/>
      <c r="F155" s="457"/>
      <c r="G155" s="457"/>
      <c r="H155" s="457"/>
      <c r="I155" s="457"/>
      <c r="J155" s="457"/>
      <c r="K155" s="457"/>
    </row>
    <row r="156" spans="1:11" ht="44.25" customHeight="1">
      <c r="A156" s="445"/>
      <c r="B156" s="455"/>
      <c r="C156" s="456"/>
      <c r="D156" s="456"/>
      <c r="E156" s="456"/>
      <c r="F156" s="457"/>
      <c r="G156" s="457"/>
      <c r="H156" s="457"/>
      <c r="I156" s="457"/>
      <c r="J156" s="457"/>
      <c r="K156" s="457"/>
    </row>
    <row r="157" spans="1:11" ht="44.25" customHeight="1">
      <c r="A157" s="445"/>
      <c r="B157" s="455"/>
      <c r="C157" s="456"/>
      <c r="D157" s="456"/>
      <c r="E157" s="456"/>
      <c r="F157" s="457"/>
      <c r="G157" s="457"/>
      <c r="H157" s="457"/>
      <c r="I157" s="457"/>
      <c r="J157" s="457"/>
      <c r="K157" s="457"/>
    </row>
    <row r="158" spans="1:11" ht="44.25" customHeight="1">
      <c r="A158" s="445"/>
      <c r="B158" s="455"/>
      <c r="C158" s="456"/>
      <c r="D158" s="456"/>
      <c r="E158" s="456"/>
      <c r="F158" s="457"/>
      <c r="G158" s="457"/>
      <c r="H158" s="457"/>
      <c r="I158" s="457"/>
      <c r="J158" s="457"/>
      <c r="K158" s="457"/>
    </row>
    <row r="159" spans="1:11" ht="44.25" customHeight="1">
      <c r="A159" s="445"/>
      <c r="B159" s="455"/>
      <c r="C159" s="456"/>
      <c r="D159" s="456"/>
      <c r="E159" s="456"/>
      <c r="F159" s="457"/>
      <c r="G159" s="457"/>
      <c r="H159" s="457"/>
      <c r="I159" s="457"/>
      <c r="J159" s="457"/>
      <c r="K159" s="457"/>
    </row>
    <row r="160" spans="1:11" ht="44.25" customHeight="1">
      <c r="A160" s="445"/>
      <c r="B160" s="455"/>
      <c r="C160" s="456"/>
      <c r="D160" s="456"/>
      <c r="E160" s="456"/>
      <c r="F160" s="457"/>
      <c r="G160" s="457"/>
      <c r="H160" s="457"/>
      <c r="I160" s="457"/>
      <c r="J160" s="457"/>
      <c r="K160" s="457"/>
    </row>
    <row r="161" spans="1:11" ht="44.25" customHeight="1">
      <c r="A161" s="445"/>
      <c r="B161" s="455"/>
      <c r="C161" s="456"/>
      <c r="D161" s="456"/>
      <c r="E161" s="456"/>
      <c r="F161" s="457"/>
      <c r="G161" s="457"/>
      <c r="H161" s="457"/>
      <c r="I161" s="457"/>
      <c r="J161" s="457"/>
      <c r="K161" s="457"/>
    </row>
    <row r="162" spans="1:11" ht="44.25" customHeight="1">
      <c r="A162" s="445"/>
      <c r="B162" s="455"/>
      <c r="C162" s="456"/>
      <c r="D162" s="456"/>
      <c r="E162" s="456"/>
      <c r="F162" s="457"/>
      <c r="G162" s="457"/>
      <c r="H162" s="457"/>
      <c r="I162" s="457"/>
      <c r="J162" s="457"/>
      <c r="K162" s="457"/>
    </row>
    <row r="163" spans="1:11" ht="44.25" customHeight="1">
      <c r="A163" s="445"/>
      <c r="B163" s="455"/>
      <c r="C163" s="456"/>
      <c r="D163" s="456"/>
      <c r="E163" s="456"/>
      <c r="F163" s="457"/>
      <c r="G163" s="457"/>
      <c r="H163" s="457"/>
      <c r="I163" s="457"/>
      <c r="J163" s="457"/>
      <c r="K163" s="457"/>
    </row>
    <row r="164" spans="1:11" ht="44.25" customHeight="1">
      <c r="A164" s="445"/>
      <c r="B164" s="455"/>
      <c r="C164" s="456"/>
      <c r="D164" s="456"/>
      <c r="E164" s="456"/>
      <c r="F164" s="457"/>
      <c r="G164" s="457"/>
      <c r="H164" s="457"/>
      <c r="I164" s="457"/>
      <c r="J164" s="457"/>
      <c r="K164" s="457"/>
    </row>
    <row r="165" spans="1:11" ht="44.25" customHeight="1">
      <c r="A165" s="445"/>
      <c r="B165" s="455"/>
      <c r="C165" s="456"/>
      <c r="D165" s="456"/>
      <c r="E165" s="456"/>
      <c r="F165" s="457"/>
      <c r="G165" s="457"/>
      <c r="H165" s="457"/>
      <c r="I165" s="457"/>
      <c r="J165" s="457"/>
      <c r="K165" s="457"/>
    </row>
    <row r="166" spans="1:11" ht="44.25" customHeight="1">
      <c r="A166" s="445"/>
      <c r="B166" s="455"/>
      <c r="C166" s="456"/>
      <c r="D166" s="456"/>
      <c r="E166" s="456"/>
      <c r="F166" s="457"/>
      <c r="G166" s="457"/>
      <c r="H166" s="457"/>
      <c r="I166" s="457"/>
      <c r="J166" s="457"/>
      <c r="K166" s="457"/>
    </row>
    <row r="167" spans="1:11" ht="44.25" customHeight="1">
      <c r="A167" s="445"/>
      <c r="B167" s="455"/>
      <c r="C167" s="456"/>
      <c r="D167" s="456"/>
      <c r="E167" s="456"/>
      <c r="F167" s="457"/>
      <c r="G167" s="457"/>
      <c r="H167" s="457"/>
      <c r="I167" s="457"/>
      <c r="J167" s="457"/>
      <c r="K167" s="457"/>
    </row>
    <row r="168" spans="1:11" ht="44.25" customHeight="1">
      <c r="A168" s="445"/>
      <c r="B168" s="455"/>
      <c r="C168" s="456"/>
      <c r="D168" s="456"/>
      <c r="E168" s="456"/>
      <c r="F168" s="457"/>
      <c r="G168" s="457"/>
      <c r="H168" s="457"/>
      <c r="I168" s="457"/>
      <c r="J168" s="457"/>
      <c r="K168" s="457"/>
    </row>
    <row r="169" spans="1:11" ht="44.25" customHeight="1">
      <c r="A169" s="445"/>
      <c r="B169" s="455"/>
      <c r="C169" s="456"/>
      <c r="D169" s="456"/>
      <c r="E169" s="456"/>
      <c r="F169" s="457"/>
      <c r="G169" s="457"/>
      <c r="H169" s="457"/>
      <c r="I169" s="457"/>
      <c r="J169" s="457"/>
      <c r="K169" s="457"/>
    </row>
    <row r="170" spans="1:11" ht="44.25" customHeight="1">
      <c r="A170" s="445"/>
      <c r="B170" s="455"/>
      <c r="C170" s="456"/>
      <c r="D170" s="456"/>
      <c r="E170" s="456"/>
      <c r="F170" s="457"/>
      <c r="G170" s="457"/>
      <c r="H170" s="457"/>
      <c r="I170" s="457"/>
      <c r="J170" s="457"/>
      <c r="K170" s="457"/>
    </row>
    <row r="171" spans="1:11" ht="44.25" customHeight="1">
      <c r="A171" s="445"/>
      <c r="B171" s="455"/>
      <c r="C171" s="456"/>
      <c r="D171" s="456"/>
      <c r="E171" s="456"/>
      <c r="F171" s="457"/>
      <c r="G171" s="457"/>
      <c r="H171" s="457"/>
      <c r="I171" s="457"/>
      <c r="J171" s="457"/>
      <c r="K171" s="457"/>
    </row>
    <row r="172" spans="1:11" ht="44.25" customHeight="1">
      <c r="A172" s="445"/>
      <c r="B172" s="455"/>
      <c r="C172" s="456"/>
      <c r="D172" s="456"/>
      <c r="E172" s="456"/>
      <c r="F172" s="457"/>
      <c r="G172" s="457"/>
      <c r="H172" s="457"/>
      <c r="I172" s="457"/>
      <c r="J172" s="457"/>
      <c r="K172" s="457"/>
    </row>
    <row r="173" spans="1:11" ht="44.25" customHeight="1">
      <c r="A173" s="445"/>
      <c r="B173" s="455"/>
      <c r="C173" s="456"/>
      <c r="D173" s="456"/>
      <c r="E173" s="456"/>
      <c r="F173" s="457"/>
      <c r="G173" s="457"/>
      <c r="H173" s="457"/>
      <c r="I173" s="457"/>
      <c r="J173" s="457"/>
      <c r="K173" s="457"/>
    </row>
    <row r="174" spans="1:11" ht="44.25" customHeight="1">
      <c r="A174" s="445"/>
      <c r="B174" s="455"/>
      <c r="C174" s="456"/>
      <c r="D174" s="456"/>
      <c r="E174" s="456"/>
      <c r="F174" s="457"/>
      <c r="G174" s="457"/>
      <c r="H174" s="457"/>
      <c r="I174" s="457"/>
      <c r="J174" s="457"/>
      <c r="K174" s="457"/>
    </row>
    <row r="175" spans="1:11" ht="44.25" customHeight="1">
      <c r="A175" s="445"/>
      <c r="B175" s="455"/>
      <c r="C175" s="456"/>
      <c r="D175" s="456"/>
      <c r="E175" s="456"/>
      <c r="F175" s="457"/>
      <c r="G175" s="457"/>
      <c r="H175" s="457"/>
      <c r="I175" s="457"/>
      <c r="J175" s="457"/>
      <c r="K175" s="457"/>
    </row>
    <row r="176" spans="1:11" ht="44.25" customHeight="1">
      <c r="A176" s="445"/>
      <c r="B176" s="455"/>
      <c r="C176" s="456"/>
      <c r="D176" s="456"/>
      <c r="E176" s="456"/>
      <c r="F176" s="457"/>
      <c r="G176" s="457"/>
      <c r="H176" s="457"/>
      <c r="I176" s="457"/>
      <c r="J176" s="457"/>
      <c r="K176" s="457"/>
    </row>
    <row r="177" spans="1:11" ht="44.25" customHeight="1">
      <c r="A177" s="445"/>
      <c r="B177" s="455"/>
      <c r="C177" s="456"/>
      <c r="D177" s="456"/>
      <c r="E177" s="456"/>
      <c r="F177" s="457"/>
      <c r="G177" s="457"/>
      <c r="H177" s="457"/>
      <c r="I177" s="457"/>
      <c r="J177" s="457"/>
      <c r="K177" s="457"/>
    </row>
    <row r="178" spans="1:11" ht="44.25" customHeight="1">
      <c r="A178" s="445"/>
      <c r="B178" s="455"/>
      <c r="C178" s="456"/>
      <c r="D178" s="456"/>
      <c r="E178" s="456"/>
      <c r="F178" s="457"/>
      <c r="G178" s="457"/>
      <c r="H178" s="457"/>
      <c r="I178" s="457"/>
      <c r="J178" s="457"/>
      <c r="K178" s="457"/>
    </row>
    <row r="179" spans="1:11" ht="44.25" customHeight="1">
      <c r="A179" s="445"/>
      <c r="B179" s="455"/>
      <c r="C179" s="456"/>
      <c r="D179" s="456"/>
      <c r="E179" s="456"/>
      <c r="F179" s="457"/>
      <c r="G179" s="457"/>
      <c r="H179" s="457"/>
      <c r="I179" s="457"/>
      <c r="J179" s="457"/>
      <c r="K179" s="457"/>
    </row>
    <row r="180" spans="1:11" ht="44.25" customHeight="1">
      <c r="A180" s="445"/>
      <c r="B180" s="455"/>
      <c r="C180" s="456"/>
      <c r="D180" s="456"/>
      <c r="E180" s="456"/>
      <c r="F180" s="457"/>
      <c r="G180" s="457"/>
      <c r="H180" s="457"/>
      <c r="I180" s="457"/>
      <c r="J180" s="457"/>
      <c r="K180" s="457"/>
    </row>
    <row r="181" spans="1:11" ht="44.25" customHeight="1">
      <c r="A181" s="445"/>
      <c r="B181" s="455"/>
      <c r="C181" s="456"/>
      <c r="D181" s="456"/>
      <c r="E181" s="456"/>
      <c r="F181" s="457"/>
      <c r="G181" s="457"/>
      <c r="H181" s="457"/>
      <c r="I181" s="457"/>
      <c r="J181" s="457"/>
      <c r="K181" s="457"/>
    </row>
    <row r="182" spans="1:11" ht="44.25" customHeight="1">
      <c r="A182" s="445"/>
      <c r="B182" s="455"/>
      <c r="C182" s="456"/>
      <c r="D182" s="456"/>
      <c r="E182" s="456"/>
      <c r="F182" s="457"/>
      <c r="G182" s="457"/>
      <c r="H182" s="457"/>
      <c r="I182" s="457"/>
      <c r="J182" s="457"/>
      <c r="K182" s="457"/>
    </row>
    <row r="183" spans="1:11" ht="44.25" customHeight="1">
      <c r="A183" s="445"/>
      <c r="B183" s="455"/>
      <c r="C183" s="456"/>
      <c r="D183" s="456"/>
      <c r="E183" s="456"/>
      <c r="F183" s="457"/>
      <c r="G183" s="457"/>
      <c r="H183" s="457"/>
      <c r="I183" s="457"/>
      <c r="J183" s="457"/>
      <c r="K183" s="457"/>
    </row>
    <row r="184" spans="1:11" ht="44.25" customHeight="1">
      <c r="A184" s="445"/>
      <c r="B184" s="455"/>
      <c r="C184" s="456"/>
      <c r="D184" s="456"/>
      <c r="E184" s="456"/>
      <c r="F184" s="457"/>
      <c r="G184" s="457"/>
      <c r="H184" s="457"/>
      <c r="I184" s="457"/>
      <c r="J184" s="457"/>
      <c r="K184" s="457"/>
    </row>
    <row r="185" spans="1:11" ht="44.25" customHeight="1">
      <c r="A185" s="445"/>
      <c r="B185" s="455"/>
      <c r="C185" s="456"/>
      <c r="D185" s="456"/>
      <c r="E185" s="456"/>
      <c r="F185" s="457"/>
      <c r="G185" s="457"/>
      <c r="H185" s="457"/>
      <c r="I185" s="457"/>
      <c r="J185" s="457"/>
      <c r="K185" s="457"/>
    </row>
    <row r="186" spans="1:11" ht="44.25" customHeight="1">
      <c r="A186" s="445"/>
      <c r="B186" s="455"/>
      <c r="C186" s="456"/>
      <c r="D186" s="456"/>
      <c r="E186" s="456"/>
      <c r="F186" s="457"/>
      <c r="G186" s="457"/>
      <c r="H186" s="457"/>
      <c r="I186" s="457"/>
      <c r="J186" s="457"/>
      <c r="K186" s="457"/>
    </row>
    <row r="187" spans="1:11" ht="44.25" customHeight="1">
      <c r="A187" s="445"/>
      <c r="B187" s="455"/>
      <c r="C187" s="456"/>
      <c r="D187" s="456"/>
      <c r="E187" s="456"/>
      <c r="F187" s="457"/>
      <c r="G187" s="457"/>
      <c r="H187" s="457"/>
      <c r="I187" s="457"/>
      <c r="J187" s="457"/>
      <c r="K187" s="457"/>
    </row>
    <row r="188" spans="1:11" ht="44.25" customHeight="1">
      <c r="A188" s="445"/>
      <c r="B188" s="455"/>
      <c r="C188" s="456"/>
      <c r="D188" s="456"/>
      <c r="E188" s="456"/>
      <c r="F188" s="457"/>
      <c r="G188" s="457"/>
      <c r="H188" s="457"/>
      <c r="I188" s="457"/>
      <c r="J188" s="457"/>
      <c r="K188" s="457"/>
    </row>
    <row r="189" spans="1:11" ht="44.25" customHeight="1">
      <c r="A189" s="445"/>
      <c r="B189" s="455"/>
      <c r="C189" s="456"/>
      <c r="D189" s="456"/>
      <c r="E189" s="456"/>
      <c r="F189" s="457"/>
      <c r="G189" s="457"/>
      <c r="H189" s="457"/>
      <c r="I189" s="457"/>
      <c r="J189" s="457"/>
      <c r="K189" s="457"/>
    </row>
    <row r="190" spans="1:11" ht="44.25" customHeight="1">
      <c r="A190" s="445"/>
      <c r="B190" s="455"/>
      <c r="C190" s="456"/>
      <c r="D190" s="456"/>
      <c r="E190" s="456"/>
      <c r="F190" s="457"/>
      <c r="G190" s="457"/>
      <c r="H190" s="457"/>
      <c r="I190" s="457"/>
      <c r="J190" s="457"/>
      <c r="K190" s="457"/>
    </row>
    <row r="191" spans="1:11" ht="44.25" customHeight="1">
      <c r="A191" s="445"/>
      <c r="B191" s="455"/>
      <c r="C191" s="456"/>
      <c r="D191" s="456"/>
      <c r="E191" s="456"/>
      <c r="F191" s="457"/>
      <c r="G191" s="457"/>
      <c r="H191" s="457"/>
      <c r="I191" s="457"/>
      <c r="J191" s="457"/>
      <c r="K191" s="457"/>
    </row>
    <row r="192" spans="1:11" ht="44.25" customHeight="1">
      <c r="A192" s="445"/>
      <c r="B192" s="455"/>
      <c r="C192" s="456"/>
      <c r="D192" s="456"/>
      <c r="E192" s="456"/>
      <c r="F192" s="457"/>
      <c r="G192" s="457"/>
      <c r="H192" s="457"/>
      <c r="I192" s="457"/>
      <c r="J192" s="457"/>
      <c r="K192" s="457"/>
    </row>
    <row r="193" spans="1:11" ht="44.25" customHeight="1">
      <c r="A193" s="445"/>
      <c r="B193" s="455"/>
      <c r="C193" s="456"/>
      <c r="D193" s="456"/>
      <c r="E193" s="456"/>
      <c r="F193" s="457"/>
      <c r="G193" s="457"/>
      <c r="H193" s="457"/>
      <c r="I193" s="457"/>
      <c r="J193" s="457"/>
      <c r="K193" s="457"/>
    </row>
    <row r="194" spans="1:11" ht="44.25" customHeight="1">
      <c r="A194" s="445"/>
      <c r="B194" s="455"/>
      <c r="C194" s="456"/>
      <c r="D194" s="456"/>
      <c r="E194" s="456"/>
      <c r="F194" s="457"/>
      <c r="G194" s="457"/>
      <c r="H194" s="457"/>
      <c r="I194" s="457"/>
      <c r="J194" s="457"/>
      <c r="K194" s="457"/>
    </row>
    <row r="195" spans="1:11" ht="44.25" customHeight="1">
      <c r="A195" s="445"/>
      <c r="B195" s="455"/>
      <c r="C195" s="456"/>
      <c r="D195" s="456"/>
      <c r="E195" s="456"/>
      <c r="F195" s="457"/>
      <c r="G195" s="457"/>
      <c r="H195" s="457"/>
      <c r="I195" s="457"/>
      <c r="J195" s="457"/>
      <c r="K195" s="457"/>
    </row>
    <row r="196" spans="1:11" ht="44.25" customHeight="1">
      <c r="A196" s="445"/>
      <c r="B196" s="455"/>
      <c r="C196" s="456"/>
      <c r="D196" s="456"/>
      <c r="E196" s="456"/>
      <c r="F196" s="457"/>
      <c r="G196" s="457"/>
      <c r="H196" s="457"/>
      <c r="I196" s="457"/>
      <c r="J196" s="457"/>
      <c r="K196" s="457"/>
    </row>
    <row r="197" spans="1:11" ht="44.25" customHeight="1">
      <c r="A197" s="445"/>
      <c r="B197" s="455"/>
      <c r="C197" s="456"/>
      <c r="D197" s="456"/>
      <c r="E197" s="456"/>
      <c r="F197" s="457"/>
      <c r="G197" s="457"/>
      <c r="H197" s="457"/>
      <c r="I197" s="457"/>
      <c r="J197" s="457"/>
      <c r="K197" s="457"/>
    </row>
    <row r="198" spans="1:11" ht="44.25" customHeight="1">
      <c r="A198" s="445"/>
      <c r="B198" s="455"/>
      <c r="C198" s="456"/>
      <c r="D198" s="456"/>
      <c r="E198" s="456"/>
      <c r="F198" s="457"/>
      <c r="G198" s="457"/>
      <c r="H198" s="457"/>
      <c r="I198" s="457"/>
      <c r="J198" s="457"/>
      <c r="K198" s="457"/>
    </row>
    <row r="199" spans="1:11" ht="44.25" customHeight="1">
      <c r="A199" s="445"/>
      <c r="B199" s="455"/>
      <c r="C199" s="456"/>
      <c r="D199" s="456"/>
      <c r="E199" s="456"/>
      <c r="F199" s="457"/>
      <c r="G199" s="457"/>
      <c r="H199" s="457"/>
      <c r="I199" s="457"/>
      <c r="J199" s="457"/>
      <c r="K199" s="457"/>
    </row>
    <row r="200" spans="1:11" ht="44.25" customHeight="1">
      <c r="A200" s="445"/>
      <c r="B200" s="455"/>
      <c r="C200" s="456"/>
      <c r="D200" s="456"/>
      <c r="E200" s="456"/>
      <c r="F200" s="457"/>
      <c r="G200" s="457"/>
      <c r="H200" s="457"/>
      <c r="I200" s="457"/>
      <c r="J200" s="457"/>
      <c r="K200" s="457"/>
    </row>
    <row r="201" spans="1:11" ht="44.25" customHeight="1">
      <c r="A201" s="445"/>
      <c r="B201" s="455"/>
      <c r="C201" s="456"/>
      <c r="D201" s="456"/>
      <c r="E201" s="456"/>
      <c r="F201" s="457"/>
      <c r="G201" s="457"/>
      <c r="H201" s="457"/>
      <c r="I201" s="457"/>
      <c r="J201" s="457"/>
      <c r="K201" s="457"/>
    </row>
    <row r="202" spans="1:11" ht="44.25" customHeight="1">
      <c r="A202" s="445"/>
      <c r="B202" s="455"/>
      <c r="C202" s="456"/>
      <c r="D202" s="456"/>
      <c r="E202" s="456"/>
      <c r="F202" s="457"/>
      <c r="G202" s="457"/>
      <c r="H202" s="457"/>
      <c r="I202" s="457"/>
      <c r="J202" s="457"/>
      <c r="K202" s="457"/>
    </row>
    <row r="203" spans="1:11" ht="44.25" customHeight="1">
      <c r="A203" s="445"/>
      <c r="B203" s="455"/>
      <c r="C203" s="456"/>
      <c r="D203" s="456"/>
      <c r="E203" s="456"/>
      <c r="F203" s="457"/>
      <c r="G203" s="457"/>
      <c r="H203" s="457"/>
      <c r="I203" s="457"/>
      <c r="J203" s="457"/>
      <c r="K203" s="457"/>
    </row>
    <row r="204" spans="1:11" ht="44.25" customHeight="1">
      <c r="A204" s="445"/>
      <c r="B204" s="455"/>
      <c r="C204" s="456"/>
      <c r="D204" s="456"/>
      <c r="E204" s="456"/>
      <c r="F204" s="457"/>
      <c r="G204" s="457"/>
      <c r="H204" s="457"/>
      <c r="I204" s="457"/>
      <c r="J204" s="457"/>
      <c r="K204" s="457"/>
    </row>
    <row r="205" spans="1:11" ht="44.25" customHeight="1">
      <c r="A205" s="445"/>
      <c r="B205" s="455"/>
      <c r="C205" s="456"/>
      <c r="D205" s="456"/>
      <c r="E205" s="456"/>
      <c r="F205" s="457"/>
      <c r="G205" s="457"/>
      <c r="H205" s="457"/>
      <c r="I205" s="457"/>
      <c r="J205" s="457"/>
      <c r="K205" s="457"/>
    </row>
    <row r="206" spans="1:11" ht="44.25" customHeight="1">
      <c r="A206" s="445"/>
      <c r="B206" s="455"/>
      <c r="C206" s="456"/>
      <c r="D206" s="456"/>
      <c r="E206" s="456"/>
      <c r="F206" s="457"/>
      <c r="G206" s="457"/>
      <c r="H206" s="457"/>
      <c r="I206" s="457"/>
      <c r="J206" s="457"/>
      <c r="K206" s="457"/>
    </row>
    <row r="207" spans="1:11" ht="44.25" customHeight="1">
      <c r="A207" s="445"/>
      <c r="B207" s="455"/>
      <c r="C207" s="456"/>
      <c r="D207" s="456"/>
      <c r="E207" s="456"/>
      <c r="F207" s="457"/>
      <c r="G207" s="457"/>
      <c r="H207" s="457"/>
      <c r="I207" s="457"/>
      <c r="J207" s="457"/>
      <c r="K207" s="457"/>
    </row>
    <row r="208" spans="1:11" ht="44.25" customHeight="1">
      <c r="A208" s="445"/>
      <c r="B208" s="455"/>
      <c r="C208" s="456"/>
      <c r="D208" s="456"/>
      <c r="E208" s="456"/>
      <c r="F208" s="457"/>
      <c r="G208" s="457"/>
      <c r="H208" s="457"/>
      <c r="I208" s="457"/>
      <c r="J208" s="457"/>
      <c r="K208" s="457"/>
    </row>
    <row r="209" spans="1:11" ht="44.25" customHeight="1">
      <c r="A209" s="445"/>
      <c r="B209" s="455"/>
      <c r="C209" s="456"/>
      <c r="D209" s="456"/>
      <c r="E209" s="456"/>
      <c r="F209" s="457"/>
      <c r="G209" s="457"/>
      <c r="H209" s="457"/>
      <c r="I209" s="457"/>
      <c r="J209" s="457"/>
      <c r="K209" s="457"/>
    </row>
    <row r="210" spans="1:11" ht="44.25" customHeight="1">
      <c r="A210" s="445"/>
      <c r="B210" s="455"/>
      <c r="C210" s="456"/>
      <c r="D210" s="456"/>
      <c r="E210" s="456"/>
      <c r="F210" s="457"/>
      <c r="G210" s="457"/>
      <c r="H210" s="457"/>
      <c r="I210" s="457"/>
      <c r="J210" s="457"/>
      <c r="K210" s="457"/>
    </row>
    <row r="211" spans="1:11" ht="44.25" customHeight="1">
      <c r="A211" s="445"/>
      <c r="B211" s="455"/>
      <c r="C211" s="456"/>
      <c r="D211" s="456"/>
      <c r="E211" s="456"/>
      <c r="F211" s="457"/>
      <c r="G211" s="457"/>
      <c r="H211" s="457"/>
      <c r="I211" s="457"/>
      <c r="J211" s="457"/>
      <c r="K211" s="457"/>
    </row>
    <row r="212" spans="1:11" ht="44.25" customHeight="1">
      <c r="A212" s="445"/>
      <c r="B212" s="455"/>
      <c r="C212" s="456"/>
      <c r="D212" s="456"/>
      <c r="E212" s="456"/>
      <c r="F212" s="457"/>
      <c r="G212" s="457"/>
      <c r="H212" s="457"/>
      <c r="I212" s="457"/>
      <c r="J212" s="457"/>
      <c r="K212" s="457"/>
    </row>
    <row r="213" spans="1:11" ht="44.25" customHeight="1">
      <c r="A213" s="445"/>
      <c r="B213" s="455"/>
      <c r="C213" s="456"/>
      <c r="D213" s="456"/>
      <c r="E213" s="456"/>
      <c r="F213" s="457"/>
      <c r="G213" s="457"/>
      <c r="H213" s="457"/>
      <c r="I213" s="457"/>
      <c r="J213" s="457"/>
      <c r="K213" s="457"/>
    </row>
    <row r="214" spans="1:11" ht="44.25" customHeight="1">
      <c r="A214" s="445"/>
      <c r="B214" s="455"/>
      <c r="C214" s="456"/>
      <c r="D214" s="456"/>
      <c r="E214" s="456"/>
      <c r="F214" s="457"/>
      <c r="G214" s="457"/>
      <c r="H214" s="457"/>
      <c r="I214" s="457"/>
      <c r="J214" s="457"/>
      <c r="K214" s="457"/>
    </row>
    <row r="215" spans="1:11" ht="44.25" customHeight="1">
      <c r="A215" s="445"/>
      <c r="B215" s="455"/>
      <c r="C215" s="456"/>
      <c r="D215" s="456"/>
      <c r="E215" s="456"/>
      <c r="F215" s="457"/>
      <c r="G215" s="457"/>
      <c r="H215" s="457"/>
      <c r="I215" s="457"/>
      <c r="J215" s="457"/>
      <c r="K215" s="457"/>
    </row>
    <row r="216" spans="1:11" ht="44.25" customHeight="1">
      <c r="A216" s="445"/>
      <c r="B216" s="455"/>
      <c r="C216" s="456"/>
      <c r="D216" s="456"/>
      <c r="E216" s="456"/>
      <c r="F216" s="457"/>
      <c r="G216" s="457"/>
      <c r="H216" s="457"/>
      <c r="I216" s="457"/>
      <c r="J216" s="457"/>
      <c r="K216" s="457"/>
    </row>
    <row r="217" spans="1:11" ht="44.25" customHeight="1">
      <c r="A217" s="445"/>
      <c r="B217" s="455"/>
      <c r="C217" s="456"/>
      <c r="D217" s="456"/>
      <c r="E217" s="456"/>
      <c r="F217" s="457"/>
      <c r="G217" s="457"/>
      <c r="H217" s="457"/>
      <c r="I217" s="457"/>
      <c r="J217" s="457"/>
      <c r="K217" s="457"/>
    </row>
    <row r="218" spans="1:11" ht="44.25" customHeight="1">
      <c r="A218" s="445"/>
      <c r="B218" s="455"/>
      <c r="C218" s="456"/>
      <c r="D218" s="456"/>
      <c r="E218" s="456"/>
      <c r="F218" s="457"/>
      <c r="G218" s="457"/>
      <c r="H218" s="457"/>
      <c r="I218" s="457"/>
      <c r="J218" s="457"/>
      <c r="K218" s="457"/>
    </row>
    <row r="219" spans="1:11" ht="44.25" customHeight="1">
      <c r="A219" s="445"/>
      <c r="B219" s="455"/>
      <c r="C219" s="456"/>
      <c r="D219" s="456"/>
      <c r="E219" s="456"/>
      <c r="F219" s="457"/>
      <c r="G219" s="457"/>
      <c r="H219" s="457"/>
      <c r="I219" s="457"/>
      <c r="J219" s="457"/>
      <c r="K219" s="457"/>
    </row>
    <row r="220" spans="1:11" ht="44.25" customHeight="1">
      <c r="A220" s="445"/>
      <c r="B220" s="455"/>
      <c r="C220" s="456"/>
      <c r="D220" s="456"/>
      <c r="E220" s="456"/>
      <c r="F220" s="457"/>
      <c r="G220" s="457"/>
      <c r="H220" s="457"/>
      <c r="I220" s="457"/>
      <c r="J220" s="457"/>
      <c r="K220" s="457"/>
    </row>
    <row r="221" spans="1:11" ht="44.25" customHeight="1">
      <c r="A221" s="445"/>
      <c r="B221" s="455"/>
      <c r="C221" s="456"/>
      <c r="D221" s="456"/>
      <c r="E221" s="456"/>
      <c r="F221" s="457"/>
      <c r="G221" s="457"/>
      <c r="H221" s="457"/>
      <c r="I221" s="457"/>
      <c r="J221" s="457"/>
      <c r="K221" s="457"/>
    </row>
    <row r="222" spans="1:11" ht="44.25" customHeight="1">
      <c r="A222" s="445"/>
      <c r="B222" s="455"/>
      <c r="C222" s="456"/>
      <c r="D222" s="456"/>
      <c r="E222" s="456"/>
      <c r="F222" s="457"/>
      <c r="G222" s="457"/>
      <c r="H222" s="457"/>
      <c r="I222" s="457"/>
      <c r="J222" s="457"/>
      <c r="K222" s="457"/>
    </row>
    <row r="223" spans="1:11" ht="44.25" customHeight="1">
      <c r="A223" s="445"/>
      <c r="B223" s="455"/>
      <c r="C223" s="456"/>
      <c r="D223" s="456"/>
      <c r="E223" s="456"/>
      <c r="F223" s="457"/>
      <c r="G223" s="457"/>
      <c r="H223" s="457"/>
      <c r="I223" s="457"/>
      <c r="J223" s="457"/>
      <c r="K223" s="457"/>
    </row>
    <row r="224" spans="1:11" ht="44.25" customHeight="1">
      <c r="A224" s="445"/>
      <c r="B224" s="455"/>
      <c r="C224" s="456"/>
      <c r="D224" s="456"/>
      <c r="E224" s="456"/>
      <c r="F224" s="457"/>
      <c r="G224" s="457"/>
      <c r="H224" s="457"/>
      <c r="I224" s="457"/>
      <c r="J224" s="457"/>
      <c r="K224" s="457"/>
    </row>
    <row r="225" spans="1:11" ht="44.25" customHeight="1">
      <c r="A225" s="445"/>
      <c r="B225" s="455"/>
      <c r="C225" s="456"/>
      <c r="D225" s="456"/>
      <c r="E225" s="456"/>
      <c r="F225" s="457"/>
      <c r="G225" s="457"/>
      <c r="H225" s="457"/>
      <c r="I225" s="457"/>
      <c r="J225" s="457"/>
      <c r="K225" s="457"/>
    </row>
    <row r="226" spans="1:11" ht="44.25" customHeight="1">
      <c r="A226" s="445"/>
      <c r="B226" s="455"/>
      <c r="C226" s="456"/>
      <c r="D226" s="456"/>
      <c r="E226" s="456"/>
      <c r="F226" s="457"/>
      <c r="G226" s="457"/>
      <c r="H226" s="457"/>
      <c r="I226" s="457"/>
      <c r="J226" s="457"/>
      <c r="K226" s="457"/>
    </row>
    <row r="227" spans="1:11" ht="44.25" customHeight="1">
      <c r="A227" s="445"/>
      <c r="B227" s="455"/>
      <c r="C227" s="456"/>
      <c r="D227" s="456"/>
      <c r="E227" s="456"/>
      <c r="F227" s="457"/>
      <c r="G227" s="457"/>
      <c r="H227" s="457"/>
      <c r="I227" s="457"/>
      <c r="J227" s="457"/>
      <c r="K227" s="457"/>
    </row>
    <row r="228" spans="1:11" ht="44.25" customHeight="1">
      <c r="A228" s="445"/>
      <c r="B228" s="455"/>
      <c r="C228" s="456"/>
      <c r="D228" s="456"/>
      <c r="E228" s="456"/>
      <c r="F228" s="457"/>
      <c r="G228" s="457"/>
      <c r="H228" s="457"/>
      <c r="I228" s="457"/>
      <c r="J228" s="457"/>
      <c r="K228" s="457"/>
    </row>
    <row r="229" spans="1:11" ht="44.25" customHeight="1">
      <c r="A229" s="445"/>
      <c r="B229" s="455"/>
      <c r="C229" s="456"/>
      <c r="D229" s="456"/>
      <c r="E229" s="456"/>
      <c r="F229" s="457"/>
      <c r="G229" s="457"/>
      <c r="H229" s="457"/>
      <c r="I229" s="457"/>
      <c r="J229" s="457"/>
      <c r="K229" s="457"/>
    </row>
    <row r="230" spans="1:11" ht="44.25" customHeight="1">
      <c r="A230" s="445"/>
      <c r="B230" s="455"/>
      <c r="C230" s="456"/>
      <c r="D230" s="456"/>
      <c r="E230" s="456"/>
      <c r="F230" s="457"/>
      <c r="G230" s="457"/>
      <c r="H230" s="457"/>
      <c r="I230" s="457"/>
      <c r="J230" s="457"/>
      <c r="K230" s="457"/>
    </row>
    <row r="231" spans="1:11" ht="44.25" customHeight="1">
      <c r="A231" s="445"/>
      <c r="B231" s="455"/>
      <c r="C231" s="456"/>
      <c r="D231" s="456"/>
      <c r="E231" s="456"/>
      <c r="F231" s="457"/>
      <c r="G231" s="457"/>
      <c r="H231" s="457"/>
      <c r="I231" s="457"/>
      <c r="J231" s="457"/>
      <c r="K231" s="457"/>
    </row>
    <row r="232" spans="1:11" ht="44.25" customHeight="1">
      <c r="A232" s="445"/>
      <c r="B232" s="455"/>
      <c r="C232" s="456"/>
      <c r="D232" s="456"/>
      <c r="E232" s="456"/>
      <c r="F232" s="457"/>
      <c r="G232" s="457"/>
      <c r="H232" s="457"/>
      <c r="I232" s="457"/>
      <c r="J232" s="457"/>
      <c r="K232" s="457"/>
    </row>
    <row r="233" spans="1:11" ht="44.25" customHeight="1">
      <c r="A233" s="445"/>
      <c r="B233" s="455"/>
      <c r="C233" s="456"/>
      <c r="D233" s="456"/>
      <c r="E233" s="456"/>
      <c r="F233" s="457"/>
      <c r="G233" s="457"/>
      <c r="H233" s="457"/>
      <c r="I233" s="457"/>
      <c r="J233" s="457"/>
      <c r="K233" s="457"/>
    </row>
    <row r="234" spans="1:11" ht="44.25" customHeight="1">
      <c r="A234" s="445"/>
      <c r="B234" s="455"/>
      <c r="C234" s="456"/>
      <c r="D234" s="456"/>
      <c r="E234" s="456"/>
      <c r="F234" s="457"/>
      <c r="G234" s="457"/>
      <c r="H234" s="457"/>
      <c r="I234" s="457"/>
      <c r="J234" s="457"/>
      <c r="K234" s="457"/>
    </row>
    <row r="235" spans="1:11" ht="44.25" customHeight="1">
      <c r="A235" s="445"/>
      <c r="B235" s="455"/>
      <c r="C235" s="456"/>
      <c r="D235" s="456"/>
      <c r="E235" s="456"/>
      <c r="F235" s="457"/>
      <c r="G235" s="457"/>
      <c r="H235" s="457"/>
      <c r="I235" s="457"/>
      <c r="J235" s="457"/>
      <c r="K235" s="457"/>
    </row>
    <row r="236" spans="1:11" ht="44.25" customHeight="1">
      <c r="A236" s="445"/>
      <c r="B236" s="455"/>
      <c r="C236" s="456"/>
      <c r="D236" s="456"/>
      <c r="E236" s="456"/>
      <c r="F236" s="457"/>
      <c r="G236" s="457"/>
      <c r="H236" s="457"/>
      <c r="I236" s="457"/>
      <c r="J236" s="457"/>
      <c r="K236" s="457"/>
    </row>
    <row r="237" spans="1:11" ht="44.25" customHeight="1">
      <c r="A237" s="445"/>
      <c r="B237" s="455"/>
      <c r="C237" s="456"/>
      <c r="D237" s="456"/>
      <c r="E237" s="456"/>
      <c r="F237" s="457"/>
      <c r="G237" s="457"/>
      <c r="H237" s="457"/>
      <c r="I237" s="457"/>
      <c r="J237" s="457"/>
      <c r="K237" s="457"/>
    </row>
    <row r="238" spans="1:11" ht="44.25" customHeight="1">
      <c r="A238" s="445"/>
      <c r="B238" s="455"/>
      <c r="C238" s="456"/>
      <c r="D238" s="456"/>
      <c r="E238" s="456"/>
      <c r="F238" s="457"/>
      <c r="G238" s="457"/>
      <c r="H238" s="457"/>
      <c r="I238" s="457"/>
      <c r="J238" s="457"/>
      <c r="K238" s="457"/>
    </row>
    <row r="239" spans="1:11" ht="44.25" customHeight="1">
      <c r="A239" s="445"/>
      <c r="B239" s="455"/>
      <c r="C239" s="456"/>
      <c r="D239" s="456"/>
      <c r="E239" s="456"/>
      <c r="F239" s="457"/>
      <c r="G239" s="457"/>
      <c r="H239" s="457"/>
      <c r="I239" s="457"/>
      <c r="J239" s="457"/>
      <c r="K239" s="457"/>
    </row>
    <row r="240" spans="1:11" ht="44.25" customHeight="1">
      <c r="A240" s="445"/>
      <c r="B240" s="455"/>
      <c r="C240" s="456"/>
      <c r="D240" s="456"/>
      <c r="E240" s="456"/>
      <c r="F240" s="457"/>
      <c r="G240" s="457"/>
      <c r="H240" s="457"/>
      <c r="I240" s="457"/>
      <c r="J240" s="457"/>
      <c r="K240" s="457"/>
    </row>
    <row r="241" spans="1:11" ht="44.25" customHeight="1">
      <c r="A241" s="445"/>
      <c r="B241" s="455"/>
      <c r="C241" s="456"/>
      <c r="D241" s="456"/>
      <c r="E241" s="456"/>
      <c r="F241" s="457"/>
      <c r="G241" s="457"/>
      <c r="H241" s="457"/>
      <c r="I241" s="457"/>
      <c r="J241" s="457"/>
      <c r="K241" s="457"/>
    </row>
    <row r="242" spans="1:11" ht="44.25" customHeight="1">
      <c r="A242" s="445"/>
      <c r="B242" s="455"/>
      <c r="C242" s="456"/>
      <c r="D242" s="456"/>
      <c r="E242" s="456"/>
      <c r="F242" s="457"/>
      <c r="G242" s="457"/>
      <c r="H242" s="457"/>
      <c r="I242" s="457"/>
      <c r="J242" s="457"/>
      <c r="K242" s="457"/>
    </row>
    <row r="243" spans="1:11" ht="44.25" customHeight="1">
      <c r="A243" s="445"/>
      <c r="B243" s="455"/>
      <c r="C243" s="456"/>
      <c r="D243" s="456"/>
      <c r="E243" s="456"/>
      <c r="F243" s="457"/>
      <c r="G243" s="457"/>
      <c r="H243" s="457"/>
      <c r="I243" s="457"/>
      <c r="J243" s="457"/>
      <c r="K243" s="457"/>
    </row>
    <row r="244" spans="1:11" ht="44.25" customHeight="1">
      <c r="A244" s="445"/>
      <c r="B244" s="455"/>
      <c r="C244" s="456"/>
      <c r="D244" s="456"/>
      <c r="E244" s="456"/>
      <c r="F244" s="457"/>
      <c r="G244" s="457"/>
      <c r="H244" s="457"/>
      <c r="I244" s="457"/>
      <c r="J244" s="457"/>
      <c r="K244" s="457"/>
    </row>
    <row r="245" spans="1:11" ht="44.25" customHeight="1">
      <c r="A245" s="445"/>
      <c r="B245" s="455"/>
      <c r="C245" s="456"/>
      <c r="D245" s="456"/>
      <c r="E245" s="456"/>
      <c r="F245" s="457"/>
      <c r="G245" s="457"/>
      <c r="H245" s="457"/>
      <c r="I245" s="457"/>
      <c r="J245" s="457"/>
      <c r="K245" s="457"/>
    </row>
    <row r="246" spans="1:11" ht="44.25" customHeight="1">
      <c r="A246" s="445"/>
      <c r="B246" s="455"/>
      <c r="C246" s="456"/>
      <c r="D246" s="456"/>
      <c r="E246" s="456"/>
      <c r="F246" s="457"/>
      <c r="G246" s="457"/>
      <c r="H246" s="457"/>
      <c r="I246" s="457"/>
      <c r="J246" s="457"/>
      <c r="K246" s="457"/>
    </row>
    <row r="247" spans="1:11" ht="44.25" customHeight="1">
      <c r="A247" s="445"/>
      <c r="B247" s="455"/>
      <c r="C247" s="456"/>
      <c r="D247" s="456"/>
      <c r="E247" s="456"/>
      <c r="F247" s="457"/>
      <c r="G247" s="457"/>
      <c r="H247" s="457"/>
      <c r="I247" s="457"/>
      <c r="J247" s="457"/>
      <c r="K247" s="457"/>
    </row>
    <row r="248" spans="1:11" ht="44.25" customHeight="1">
      <c r="A248" s="445"/>
      <c r="B248" s="455"/>
      <c r="C248" s="456"/>
      <c r="D248" s="456"/>
      <c r="E248" s="456"/>
      <c r="F248" s="457"/>
      <c r="G248" s="457"/>
      <c r="H248" s="457"/>
      <c r="I248" s="457"/>
      <c r="J248" s="457"/>
      <c r="K248" s="457"/>
    </row>
    <row r="249" spans="1:11" ht="44.25" customHeight="1">
      <c r="A249" s="445"/>
      <c r="B249" s="455"/>
      <c r="C249" s="456"/>
      <c r="D249" s="456"/>
      <c r="E249" s="456"/>
      <c r="F249" s="457"/>
      <c r="G249" s="457"/>
      <c r="H249" s="457"/>
      <c r="I249" s="457"/>
      <c r="J249" s="457"/>
      <c r="K249" s="457"/>
    </row>
    <row r="250" spans="1:11" ht="44.25" customHeight="1">
      <c r="A250" s="445"/>
      <c r="B250" s="455"/>
      <c r="C250" s="456"/>
      <c r="D250" s="456"/>
      <c r="E250" s="456"/>
      <c r="F250" s="457"/>
      <c r="G250" s="457"/>
      <c r="H250" s="457"/>
      <c r="I250" s="457"/>
      <c r="J250" s="457"/>
      <c r="K250" s="457"/>
    </row>
    <row r="251" spans="1:11" ht="44.25" customHeight="1">
      <c r="A251" s="445"/>
      <c r="B251" s="455"/>
      <c r="C251" s="456"/>
      <c r="D251" s="456"/>
      <c r="E251" s="456"/>
      <c r="F251" s="457"/>
      <c r="G251" s="457"/>
      <c r="H251" s="457"/>
      <c r="I251" s="457"/>
      <c r="J251" s="457"/>
      <c r="K251" s="457"/>
    </row>
    <row r="252" spans="1:11" ht="44.25" customHeight="1">
      <c r="A252" s="445"/>
      <c r="B252" s="455"/>
      <c r="C252" s="456"/>
      <c r="D252" s="456"/>
      <c r="E252" s="456"/>
      <c r="F252" s="457"/>
      <c r="G252" s="457"/>
      <c r="H252" s="457"/>
      <c r="I252" s="457"/>
      <c r="J252" s="457"/>
      <c r="K252" s="457"/>
    </row>
    <row r="253" spans="1:11" ht="44.25" customHeight="1">
      <c r="A253" s="445"/>
      <c r="B253" s="455"/>
      <c r="C253" s="456"/>
      <c r="D253" s="456"/>
      <c r="E253" s="456"/>
      <c r="F253" s="457"/>
      <c r="G253" s="457"/>
      <c r="H253" s="457"/>
      <c r="I253" s="457"/>
      <c r="J253" s="457"/>
      <c r="K253" s="457"/>
    </row>
    <row r="254" spans="1:11" ht="44.25" customHeight="1">
      <c r="A254" s="445"/>
      <c r="B254" s="455"/>
      <c r="C254" s="456"/>
      <c r="D254" s="456"/>
      <c r="E254" s="456"/>
      <c r="F254" s="457"/>
      <c r="G254" s="457"/>
      <c r="H254" s="457"/>
      <c r="I254" s="457"/>
      <c r="J254" s="457"/>
      <c r="K254" s="457"/>
    </row>
    <row r="255" spans="1:11" ht="44.25" customHeight="1">
      <c r="A255" s="445"/>
      <c r="B255" s="455"/>
      <c r="C255" s="456"/>
      <c r="D255" s="456"/>
      <c r="E255" s="456"/>
      <c r="F255" s="457"/>
      <c r="G255" s="457"/>
      <c r="H255" s="457"/>
      <c r="I255" s="457"/>
      <c r="J255" s="457"/>
      <c r="K255" s="457"/>
    </row>
    <row r="256" spans="1:11" ht="44.25" customHeight="1">
      <c r="A256" s="445"/>
      <c r="B256" s="455"/>
      <c r="C256" s="456"/>
      <c r="D256" s="456"/>
      <c r="E256" s="456"/>
      <c r="F256" s="457"/>
      <c r="G256" s="457"/>
      <c r="H256" s="457"/>
      <c r="I256" s="457"/>
      <c r="J256" s="457"/>
      <c r="K256" s="457"/>
    </row>
    <row r="257" spans="1:11" ht="44.25" customHeight="1">
      <c r="A257" s="445"/>
      <c r="B257" s="455"/>
      <c r="C257" s="456"/>
      <c r="D257" s="456"/>
      <c r="E257" s="456"/>
      <c r="F257" s="457"/>
      <c r="G257" s="457"/>
      <c r="H257" s="457"/>
      <c r="I257" s="457"/>
      <c r="J257" s="457"/>
      <c r="K257" s="457"/>
    </row>
    <row r="258" spans="1:11" ht="44.25" customHeight="1">
      <c r="A258" s="445"/>
      <c r="B258" s="455"/>
      <c r="C258" s="456"/>
      <c r="D258" s="456"/>
      <c r="E258" s="456"/>
      <c r="F258" s="457"/>
      <c r="G258" s="457"/>
      <c r="H258" s="457"/>
      <c r="I258" s="457"/>
      <c r="J258" s="457"/>
      <c r="K258" s="457"/>
    </row>
    <row r="259" spans="1:11" ht="44.25" customHeight="1">
      <c r="A259" s="445"/>
      <c r="B259" s="455"/>
      <c r="C259" s="456"/>
      <c r="D259" s="456"/>
      <c r="E259" s="456"/>
      <c r="F259" s="457"/>
      <c r="G259" s="457"/>
      <c r="H259" s="457"/>
      <c r="I259" s="457"/>
      <c r="J259" s="457"/>
      <c r="K259" s="457"/>
    </row>
    <row r="260" spans="1:11" ht="44.25" customHeight="1">
      <c r="A260" s="445"/>
      <c r="B260" s="455"/>
      <c r="C260" s="456"/>
      <c r="D260" s="456"/>
      <c r="E260" s="456"/>
      <c r="F260" s="457"/>
      <c r="G260" s="457"/>
      <c r="H260" s="457"/>
      <c r="I260" s="457"/>
      <c r="J260" s="457"/>
      <c r="K260" s="457"/>
    </row>
    <row r="261" spans="1:11" ht="44.25" customHeight="1">
      <c r="A261" s="445"/>
      <c r="B261" s="455"/>
      <c r="C261" s="456"/>
      <c r="D261" s="456"/>
      <c r="E261" s="456"/>
      <c r="F261" s="457"/>
      <c r="G261" s="457"/>
      <c r="H261" s="457"/>
      <c r="I261" s="457"/>
      <c r="J261" s="457"/>
      <c r="K261" s="457"/>
    </row>
    <row r="262" spans="1:11" ht="44.25" customHeight="1">
      <c r="A262" s="445"/>
      <c r="B262" s="455"/>
      <c r="C262" s="456"/>
      <c r="D262" s="456"/>
      <c r="E262" s="456"/>
      <c r="F262" s="457"/>
      <c r="G262" s="457"/>
      <c r="H262" s="457"/>
      <c r="I262" s="457"/>
      <c r="J262" s="457"/>
      <c r="K262" s="457"/>
    </row>
    <row r="263" spans="1:11" ht="44.25" customHeight="1">
      <c r="A263" s="445"/>
      <c r="B263" s="455"/>
      <c r="C263" s="456"/>
      <c r="D263" s="456"/>
      <c r="E263" s="456"/>
      <c r="F263" s="457"/>
      <c r="G263" s="457"/>
      <c r="H263" s="457"/>
      <c r="I263" s="457"/>
      <c r="J263" s="457"/>
      <c r="K263" s="457"/>
    </row>
    <row r="264" spans="1:11" ht="44.25" customHeight="1">
      <c r="A264" s="445"/>
      <c r="B264" s="455"/>
      <c r="C264" s="456"/>
      <c r="D264" s="456"/>
      <c r="E264" s="456"/>
      <c r="F264" s="457"/>
      <c r="G264" s="457"/>
      <c r="H264" s="457"/>
      <c r="I264" s="457"/>
      <c r="J264" s="457"/>
      <c r="K264" s="457"/>
    </row>
  </sheetData>
  <sheetProtection/>
  <mergeCells count="21">
    <mergeCell ref="A2:M2"/>
    <mergeCell ref="M19:M22"/>
    <mergeCell ref="M23:M38"/>
    <mergeCell ref="M47:M50"/>
    <mergeCell ref="M43:M46"/>
    <mergeCell ref="M65:M66"/>
    <mergeCell ref="L4:L5"/>
    <mergeCell ref="M4:M5"/>
    <mergeCell ref="M6:M10"/>
    <mergeCell ref="M11:M12"/>
    <mergeCell ref="A4:A5"/>
    <mergeCell ref="M61:M64"/>
    <mergeCell ref="C4:C5"/>
    <mergeCell ref="M13:M17"/>
    <mergeCell ref="M53:M58"/>
    <mergeCell ref="B4:B5"/>
    <mergeCell ref="D4:D5"/>
    <mergeCell ref="E4:E5"/>
    <mergeCell ref="F4:J4"/>
    <mergeCell ref="K4:K5"/>
    <mergeCell ref="M41:M42"/>
  </mergeCells>
  <printOptions horizontalCentered="1"/>
  <pageMargins left="0.275590551181102" right="0.236220472440945" top="0.31496062992126" bottom="0.31496062992126" header="0.118110236220472" footer="0.196850393700787"/>
  <pageSetup fitToHeight="0" horizontalDpi="600" verticalDpi="600" orientation="landscape" paperSize="9" scale="80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43"/>
  <sheetViews>
    <sheetView tabSelected="1" zoomScale="70" zoomScaleNormal="70" zoomScalePageLayoutView="0" workbookViewId="0" topLeftCell="A28">
      <selection activeCell="F37" sqref="F37"/>
    </sheetView>
  </sheetViews>
  <sheetFormatPr defaultColWidth="9.140625" defaultRowHeight="12.75"/>
  <cols>
    <col min="1" max="1" width="6.421875" style="366" customWidth="1"/>
    <col min="2" max="2" width="35.140625" style="367" customWidth="1"/>
    <col min="3" max="3" width="13.140625" style="368" customWidth="1"/>
    <col min="4" max="5" width="14.8515625" style="371" customWidth="1"/>
    <col min="6" max="6" width="14.57421875" style="364" customWidth="1"/>
    <col min="7" max="7" width="13.7109375" style="364" customWidth="1"/>
    <col min="8" max="8" width="14.8515625" style="364" customWidth="1"/>
    <col min="9" max="9" width="14.28125" style="364" customWidth="1"/>
    <col min="10" max="12" width="13.57421875" style="364" customWidth="1"/>
    <col min="13" max="13" width="14.28125" style="364" customWidth="1"/>
    <col min="14" max="16384" width="9.140625" style="364" customWidth="1"/>
  </cols>
  <sheetData>
    <row r="2" spans="1:13" ht="23.25" customHeight="1">
      <c r="A2" s="521" t="s">
        <v>347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13" ht="18.75">
      <c r="A3" s="522" t="s">
        <v>346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3" ht="16.5">
      <c r="A4" s="415"/>
      <c r="B4" s="398"/>
      <c r="C4" s="399"/>
      <c r="D4" s="385"/>
      <c r="E4" s="385"/>
      <c r="F4" s="400"/>
      <c r="G4" s="400"/>
      <c r="H4" s="400"/>
      <c r="I4" s="400"/>
      <c r="J4" s="400"/>
      <c r="K4" s="400"/>
      <c r="L4" s="400"/>
      <c r="M4" s="400"/>
    </row>
    <row r="5" spans="1:13" s="369" customFormat="1" ht="24" customHeight="1">
      <c r="A5" s="523" t="s">
        <v>0</v>
      </c>
      <c r="B5" s="514" t="s">
        <v>288</v>
      </c>
      <c r="C5" s="514" t="s">
        <v>20</v>
      </c>
      <c r="D5" s="514" t="s">
        <v>348</v>
      </c>
      <c r="E5" s="514" t="s">
        <v>349</v>
      </c>
      <c r="F5" s="526" t="s">
        <v>350</v>
      </c>
      <c r="G5" s="527"/>
      <c r="H5" s="527"/>
      <c r="I5" s="527"/>
      <c r="J5" s="528"/>
      <c r="K5" s="514" t="s">
        <v>352</v>
      </c>
      <c r="L5" s="510" t="s">
        <v>353</v>
      </c>
      <c r="M5" s="529" t="s">
        <v>354</v>
      </c>
    </row>
    <row r="6" spans="1:13" s="369" customFormat="1" ht="66" customHeight="1">
      <c r="A6" s="524"/>
      <c r="B6" s="515"/>
      <c r="C6" s="515"/>
      <c r="D6" s="515"/>
      <c r="E6" s="515"/>
      <c r="F6" s="386">
        <v>2016</v>
      </c>
      <c r="G6" s="386">
        <v>2017</v>
      </c>
      <c r="H6" s="386">
        <v>2018</v>
      </c>
      <c r="I6" s="386">
        <v>2019</v>
      </c>
      <c r="J6" s="386" t="s">
        <v>351</v>
      </c>
      <c r="K6" s="515"/>
      <c r="L6" s="510"/>
      <c r="M6" s="530"/>
    </row>
    <row r="7" spans="1:13" s="369" customFormat="1" ht="39.75" customHeight="1">
      <c r="A7" s="430" t="s">
        <v>101</v>
      </c>
      <c r="B7" s="525" t="s">
        <v>355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401" t="s">
        <v>356</v>
      </c>
    </row>
    <row r="8" spans="1:13" s="369" customFormat="1" ht="43.5" customHeight="1">
      <c r="A8" s="430" t="s">
        <v>279</v>
      </c>
      <c r="B8" s="390" t="s">
        <v>357</v>
      </c>
      <c r="C8" s="401" t="s">
        <v>5</v>
      </c>
      <c r="D8" s="390"/>
      <c r="E8" s="390"/>
      <c r="F8" s="390"/>
      <c r="G8" s="390"/>
      <c r="H8" s="390"/>
      <c r="I8" s="390"/>
      <c r="J8" s="390"/>
      <c r="K8" s="390"/>
      <c r="L8" s="390"/>
      <c r="M8" s="438"/>
    </row>
    <row r="9" spans="1:13" s="369" customFormat="1" ht="27.75" customHeight="1">
      <c r="A9" s="430"/>
      <c r="B9" s="394" t="s">
        <v>358</v>
      </c>
      <c r="C9" s="401" t="s">
        <v>5</v>
      </c>
      <c r="D9" s="390"/>
      <c r="E9" s="390"/>
      <c r="F9" s="390"/>
      <c r="G9" s="390"/>
      <c r="H9" s="390"/>
      <c r="I9" s="390"/>
      <c r="J9" s="390"/>
      <c r="K9" s="390"/>
      <c r="L9" s="390"/>
      <c r="M9" s="438"/>
    </row>
    <row r="10" spans="1:13" s="363" customFormat="1" ht="39" customHeight="1">
      <c r="A10" s="416" t="s">
        <v>213</v>
      </c>
      <c r="B10" s="390" t="s">
        <v>359</v>
      </c>
      <c r="C10" s="401" t="s">
        <v>5</v>
      </c>
      <c r="D10" s="391"/>
      <c r="E10" s="391"/>
      <c r="F10" s="469"/>
      <c r="G10" s="469"/>
      <c r="H10" s="469"/>
      <c r="I10" s="469"/>
      <c r="J10" s="469"/>
      <c r="K10" s="469"/>
      <c r="L10" s="469"/>
      <c r="M10" s="386"/>
    </row>
    <row r="11" spans="1:13" s="363" customFormat="1" ht="33" customHeight="1">
      <c r="A11" s="416" t="s">
        <v>309</v>
      </c>
      <c r="B11" s="390" t="s">
        <v>360</v>
      </c>
      <c r="C11" s="401"/>
      <c r="D11" s="391"/>
      <c r="E11" s="391"/>
      <c r="F11" s="469"/>
      <c r="G11" s="469"/>
      <c r="H11" s="469"/>
      <c r="I11" s="469"/>
      <c r="J11" s="469"/>
      <c r="K11" s="469"/>
      <c r="L11" s="469"/>
      <c r="M11" s="386"/>
    </row>
    <row r="12" spans="1:13" ht="28.5" customHeight="1">
      <c r="A12" s="417"/>
      <c r="B12" s="396" t="s">
        <v>326</v>
      </c>
      <c r="C12" s="401" t="s">
        <v>324</v>
      </c>
      <c r="D12" s="391"/>
      <c r="E12" s="391"/>
      <c r="F12" s="475"/>
      <c r="G12" s="475"/>
      <c r="H12" s="475"/>
      <c r="I12" s="475"/>
      <c r="J12" s="475"/>
      <c r="K12" s="475"/>
      <c r="L12" s="475"/>
      <c r="M12" s="401"/>
    </row>
    <row r="13" spans="1:13" ht="24" customHeight="1">
      <c r="A13" s="417"/>
      <c r="B13" s="396" t="s">
        <v>327</v>
      </c>
      <c r="C13" s="401" t="s">
        <v>324</v>
      </c>
      <c r="D13" s="391"/>
      <c r="E13" s="391"/>
      <c r="F13" s="475"/>
      <c r="G13" s="475"/>
      <c r="H13" s="476"/>
      <c r="I13" s="475"/>
      <c r="J13" s="475"/>
      <c r="K13" s="475"/>
      <c r="L13" s="475"/>
      <c r="M13" s="401"/>
    </row>
    <row r="14" spans="1:13" ht="27" customHeight="1">
      <c r="A14" s="417"/>
      <c r="B14" s="396" t="s">
        <v>332</v>
      </c>
      <c r="C14" s="401" t="s">
        <v>328</v>
      </c>
      <c r="D14" s="391"/>
      <c r="E14" s="391"/>
      <c r="F14" s="475"/>
      <c r="G14" s="477"/>
      <c r="H14" s="477"/>
      <c r="I14" s="477"/>
      <c r="J14" s="477"/>
      <c r="K14" s="477"/>
      <c r="L14" s="477"/>
      <c r="M14" s="401"/>
    </row>
    <row r="15" spans="1:13" ht="27" customHeight="1">
      <c r="A15" s="417"/>
      <c r="B15" s="394" t="s">
        <v>329</v>
      </c>
      <c r="C15" s="401" t="s">
        <v>330</v>
      </c>
      <c r="D15" s="391"/>
      <c r="E15" s="391"/>
      <c r="F15" s="475"/>
      <c r="G15" s="475"/>
      <c r="H15" s="475"/>
      <c r="I15" s="475"/>
      <c r="J15" s="475"/>
      <c r="K15" s="475"/>
      <c r="L15" s="475"/>
      <c r="M15" s="401"/>
    </row>
    <row r="16" spans="1:13" ht="27" customHeight="1">
      <c r="A16" s="417"/>
      <c r="B16" s="396" t="s">
        <v>297</v>
      </c>
      <c r="C16" s="397" t="s">
        <v>296</v>
      </c>
      <c r="D16" s="391"/>
      <c r="E16" s="391"/>
      <c r="F16" s="475"/>
      <c r="G16" s="478"/>
      <c r="H16" s="475"/>
      <c r="I16" s="475"/>
      <c r="J16" s="475"/>
      <c r="K16" s="475"/>
      <c r="L16" s="475"/>
      <c r="M16" s="401"/>
    </row>
    <row r="17" spans="1:25" ht="27" customHeight="1">
      <c r="A17" s="417"/>
      <c r="B17" s="394" t="s">
        <v>331</v>
      </c>
      <c r="C17" s="401" t="s">
        <v>296</v>
      </c>
      <c r="D17" s="391"/>
      <c r="E17" s="391"/>
      <c r="F17" s="475"/>
      <c r="G17" s="475"/>
      <c r="H17" s="478"/>
      <c r="I17" s="475"/>
      <c r="J17" s="475"/>
      <c r="K17" s="475"/>
      <c r="L17" s="475"/>
      <c r="M17" s="401"/>
      <c r="N17" s="374"/>
      <c r="P17" s="372"/>
      <c r="Q17" s="374"/>
      <c r="S17" s="372"/>
      <c r="T17" s="374"/>
      <c r="V17" s="372"/>
      <c r="W17" s="374"/>
      <c r="Y17" s="372"/>
    </row>
    <row r="18" spans="1:23" ht="37.5" customHeight="1">
      <c r="A18" s="417"/>
      <c r="B18" s="394" t="s">
        <v>333</v>
      </c>
      <c r="C18" s="401" t="s">
        <v>334</v>
      </c>
      <c r="D18" s="391"/>
      <c r="E18" s="391"/>
      <c r="F18" s="475"/>
      <c r="G18" s="475"/>
      <c r="H18" s="475"/>
      <c r="I18" s="478"/>
      <c r="J18" s="478"/>
      <c r="K18" s="478"/>
      <c r="L18" s="478"/>
      <c r="M18" s="401"/>
      <c r="N18" s="374"/>
      <c r="P18" s="372"/>
      <c r="Q18" s="374"/>
      <c r="S18" s="372"/>
      <c r="T18" s="374"/>
      <c r="V18" s="372"/>
      <c r="W18" s="374"/>
    </row>
    <row r="19" spans="1:25" ht="27" customHeight="1">
      <c r="A19" s="417"/>
      <c r="B19" s="394" t="s">
        <v>335</v>
      </c>
      <c r="C19" s="401" t="s">
        <v>336</v>
      </c>
      <c r="D19" s="391"/>
      <c r="E19" s="391"/>
      <c r="F19" s="475"/>
      <c r="G19" s="475"/>
      <c r="H19" s="475"/>
      <c r="I19" s="475"/>
      <c r="J19" s="475"/>
      <c r="K19" s="475"/>
      <c r="L19" s="475"/>
      <c r="M19" s="401"/>
      <c r="N19" s="374"/>
      <c r="P19" s="372"/>
      <c r="Q19" s="374"/>
      <c r="S19" s="372"/>
      <c r="T19" s="374"/>
      <c r="V19" s="372"/>
      <c r="W19" s="374"/>
      <c r="Y19" s="372"/>
    </row>
    <row r="20" spans="1:23" ht="27" customHeight="1">
      <c r="A20" s="417"/>
      <c r="B20" s="394" t="s">
        <v>337</v>
      </c>
      <c r="C20" s="401" t="s">
        <v>296</v>
      </c>
      <c r="D20" s="391"/>
      <c r="E20" s="391"/>
      <c r="F20" s="475"/>
      <c r="G20" s="475"/>
      <c r="H20" s="475"/>
      <c r="I20" s="475"/>
      <c r="J20" s="475"/>
      <c r="K20" s="475"/>
      <c r="L20" s="475"/>
      <c r="M20" s="401"/>
      <c r="N20" s="374"/>
      <c r="P20" s="372"/>
      <c r="Q20" s="374"/>
      <c r="S20" s="372"/>
      <c r="T20" s="374"/>
      <c r="V20" s="372"/>
      <c r="W20" s="374"/>
    </row>
    <row r="21" spans="1:23" ht="27" customHeight="1">
      <c r="A21" s="417"/>
      <c r="B21" s="396" t="s">
        <v>344</v>
      </c>
      <c r="C21" s="401" t="s">
        <v>345</v>
      </c>
      <c r="D21" s="391"/>
      <c r="E21" s="391"/>
      <c r="F21" s="475"/>
      <c r="G21" s="475"/>
      <c r="H21" s="475"/>
      <c r="I21" s="475"/>
      <c r="J21" s="475"/>
      <c r="K21" s="475"/>
      <c r="L21" s="475"/>
      <c r="M21" s="401"/>
      <c r="N21" s="374"/>
      <c r="P21" s="372"/>
      <c r="Q21" s="374"/>
      <c r="S21" s="372"/>
      <c r="T21" s="374"/>
      <c r="V21" s="372"/>
      <c r="W21" s="374"/>
    </row>
    <row r="22" spans="1:23" ht="45" customHeight="1">
      <c r="A22" s="417"/>
      <c r="B22" s="396" t="s">
        <v>476</v>
      </c>
      <c r="C22" s="401"/>
      <c r="D22" s="391"/>
      <c r="E22" s="391"/>
      <c r="F22" s="475"/>
      <c r="G22" s="475"/>
      <c r="H22" s="475"/>
      <c r="I22" s="475"/>
      <c r="J22" s="475"/>
      <c r="K22" s="475"/>
      <c r="L22" s="475"/>
      <c r="M22" s="401"/>
      <c r="N22" s="374"/>
      <c r="P22" s="372"/>
      <c r="Q22" s="374"/>
      <c r="S22" s="372"/>
      <c r="T22" s="374"/>
      <c r="V22" s="372"/>
      <c r="W22" s="374"/>
    </row>
    <row r="23" spans="1:13" ht="45" customHeight="1">
      <c r="A23" s="418"/>
      <c r="B23" s="396" t="s">
        <v>307</v>
      </c>
      <c r="C23" s="397" t="s">
        <v>5</v>
      </c>
      <c r="D23" s="397"/>
      <c r="E23" s="397"/>
      <c r="F23" s="414"/>
      <c r="G23" s="413"/>
      <c r="H23" s="413"/>
      <c r="I23" s="413"/>
      <c r="J23" s="413"/>
      <c r="K23" s="413"/>
      <c r="L23" s="413"/>
      <c r="M23" s="414"/>
    </row>
    <row r="24" spans="1:13" ht="31.5" customHeight="1">
      <c r="A24" s="418"/>
      <c r="B24" s="396" t="s">
        <v>338</v>
      </c>
      <c r="C24" s="397" t="s">
        <v>5</v>
      </c>
      <c r="D24" s="397"/>
      <c r="E24" s="397"/>
      <c r="F24" s="414"/>
      <c r="G24" s="413"/>
      <c r="H24" s="413"/>
      <c r="I24" s="413"/>
      <c r="J24" s="413"/>
      <c r="K24" s="413"/>
      <c r="L24" s="413"/>
      <c r="M24" s="414"/>
    </row>
    <row r="25" spans="1:13" s="363" customFormat="1" ht="66">
      <c r="A25" s="430" t="s">
        <v>102</v>
      </c>
      <c r="B25" s="525" t="s">
        <v>361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401" t="s">
        <v>362</v>
      </c>
    </row>
    <row r="26" spans="1:25" ht="16.5">
      <c r="A26" s="386">
        <v>1</v>
      </c>
      <c r="B26" s="390" t="s">
        <v>360</v>
      </c>
      <c r="C26" s="390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74"/>
      <c r="P26" s="372"/>
      <c r="Q26" s="374"/>
      <c r="S26" s="372"/>
      <c r="T26" s="374"/>
      <c r="V26" s="372"/>
      <c r="W26" s="374"/>
      <c r="Y26" s="372"/>
    </row>
    <row r="27" spans="1:13" ht="24" customHeight="1">
      <c r="A27" s="401"/>
      <c r="B27" s="394" t="s">
        <v>294</v>
      </c>
      <c r="C27" s="401" t="s">
        <v>324</v>
      </c>
      <c r="D27" s="394"/>
      <c r="E27" s="394"/>
      <c r="F27" s="394"/>
      <c r="G27" s="394"/>
      <c r="H27" s="394"/>
      <c r="I27" s="394"/>
      <c r="J27" s="394"/>
      <c r="K27" s="394"/>
      <c r="L27" s="394"/>
      <c r="M27" s="394"/>
    </row>
    <row r="28" spans="1:13" s="370" customFormat="1" ht="24" customHeight="1">
      <c r="A28" s="406"/>
      <c r="B28" s="393" t="s">
        <v>363</v>
      </c>
      <c r="C28" s="406" t="s">
        <v>324</v>
      </c>
      <c r="D28" s="393"/>
      <c r="E28" s="393"/>
      <c r="F28" s="393"/>
      <c r="G28" s="393"/>
      <c r="H28" s="393"/>
      <c r="I28" s="393"/>
      <c r="J28" s="393"/>
      <c r="K28" s="393"/>
      <c r="L28" s="393"/>
      <c r="M28" s="393"/>
    </row>
    <row r="29" spans="1:13" s="370" customFormat="1" ht="24" customHeight="1">
      <c r="A29" s="406"/>
      <c r="B29" s="393" t="s">
        <v>444</v>
      </c>
      <c r="C29" s="406" t="s">
        <v>324</v>
      </c>
      <c r="D29" s="393"/>
      <c r="E29" s="393"/>
      <c r="F29" s="393"/>
      <c r="G29" s="393"/>
      <c r="H29" s="393"/>
      <c r="I29" s="393"/>
      <c r="J29" s="393"/>
      <c r="K29" s="393"/>
      <c r="L29" s="393"/>
      <c r="M29" s="393"/>
    </row>
    <row r="30" spans="1:13" ht="24" customHeight="1">
      <c r="A30" s="401"/>
      <c r="B30" s="396" t="s">
        <v>364</v>
      </c>
      <c r="C30" s="401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1:13" s="370" customFormat="1" ht="24" customHeight="1">
      <c r="A31" s="406"/>
      <c r="B31" s="393" t="s">
        <v>365</v>
      </c>
      <c r="C31" s="406" t="s">
        <v>324</v>
      </c>
      <c r="D31" s="393"/>
      <c r="E31" s="393"/>
      <c r="F31" s="393"/>
      <c r="G31" s="393"/>
      <c r="H31" s="393"/>
      <c r="I31" s="393"/>
      <c r="J31" s="393"/>
      <c r="K31" s="393"/>
      <c r="L31" s="393"/>
      <c r="M31" s="393"/>
    </row>
    <row r="32" spans="1:13" s="370" customFormat="1" ht="24" customHeight="1">
      <c r="A32" s="406"/>
      <c r="B32" s="393" t="s">
        <v>443</v>
      </c>
      <c r="C32" s="406" t="s">
        <v>324</v>
      </c>
      <c r="D32" s="393"/>
      <c r="E32" s="393"/>
      <c r="F32" s="393"/>
      <c r="G32" s="393"/>
      <c r="H32" s="393"/>
      <c r="I32" s="393"/>
      <c r="J32" s="393"/>
      <c r="K32" s="393"/>
      <c r="L32" s="393"/>
      <c r="M32" s="393"/>
    </row>
    <row r="33" spans="1:13" s="370" customFormat="1" ht="24" customHeight="1">
      <c r="A33" s="406"/>
      <c r="B33" s="393" t="s">
        <v>445</v>
      </c>
      <c r="C33" s="406"/>
      <c r="D33" s="393"/>
      <c r="E33" s="393"/>
      <c r="F33" s="393"/>
      <c r="G33" s="393"/>
      <c r="H33" s="393"/>
      <c r="I33" s="393"/>
      <c r="J33" s="393"/>
      <c r="K33" s="393"/>
      <c r="L33" s="393"/>
      <c r="M33" s="393"/>
    </row>
    <row r="34" spans="1:13" s="370" customFormat="1" ht="24" customHeight="1">
      <c r="A34" s="406"/>
      <c r="B34" s="393" t="s">
        <v>446</v>
      </c>
      <c r="C34" s="406"/>
      <c r="D34" s="393"/>
      <c r="E34" s="393"/>
      <c r="F34" s="393"/>
      <c r="G34" s="393"/>
      <c r="H34" s="393"/>
      <c r="I34" s="393"/>
      <c r="J34" s="393"/>
      <c r="K34" s="393"/>
      <c r="L34" s="393"/>
      <c r="M34" s="393"/>
    </row>
    <row r="35" spans="1:13" ht="24" customHeight="1">
      <c r="A35" s="401"/>
      <c r="B35" s="394" t="s">
        <v>295</v>
      </c>
      <c r="C35" s="401" t="s">
        <v>324</v>
      </c>
      <c r="D35" s="394"/>
      <c r="E35" s="394"/>
      <c r="F35" s="394"/>
      <c r="G35" s="394"/>
      <c r="H35" s="394"/>
      <c r="I35" s="394"/>
      <c r="J35" s="394"/>
      <c r="K35" s="394"/>
      <c r="L35" s="394"/>
      <c r="M35" s="394"/>
    </row>
    <row r="36" spans="1:13" s="363" customFormat="1" ht="24" customHeight="1">
      <c r="A36" s="386">
        <v>2</v>
      </c>
      <c r="B36" s="390" t="s">
        <v>366</v>
      </c>
      <c r="C36" s="386" t="s">
        <v>325</v>
      </c>
      <c r="D36" s="390"/>
      <c r="E36" s="390"/>
      <c r="F36" s="390"/>
      <c r="G36" s="390"/>
      <c r="H36" s="390"/>
      <c r="I36" s="390"/>
      <c r="J36" s="390"/>
      <c r="K36" s="390"/>
      <c r="L36" s="390"/>
      <c r="M36" s="390"/>
    </row>
    <row r="37" spans="1:13" s="363" customFormat="1" ht="24" customHeight="1">
      <c r="A37" s="386">
        <v>3</v>
      </c>
      <c r="B37" s="390" t="s">
        <v>367</v>
      </c>
      <c r="C37" s="386"/>
      <c r="D37" s="390"/>
      <c r="E37" s="390"/>
      <c r="F37" s="390"/>
      <c r="G37" s="390"/>
      <c r="H37" s="390"/>
      <c r="I37" s="390"/>
      <c r="J37" s="390"/>
      <c r="K37" s="390"/>
      <c r="L37" s="390"/>
      <c r="M37" s="390"/>
    </row>
    <row r="38" spans="1:13" ht="30.75" customHeight="1">
      <c r="A38" s="401"/>
      <c r="B38" s="396" t="s">
        <v>368</v>
      </c>
      <c r="C38" s="401" t="s">
        <v>325</v>
      </c>
      <c r="D38" s="394"/>
      <c r="E38" s="394"/>
      <c r="F38" s="394"/>
      <c r="G38" s="394"/>
      <c r="H38" s="394"/>
      <c r="I38" s="394"/>
      <c r="J38" s="394"/>
      <c r="K38" s="394"/>
      <c r="L38" s="394"/>
      <c r="M38" s="394"/>
    </row>
    <row r="39" spans="1:13" ht="30.75" customHeight="1">
      <c r="A39" s="417"/>
      <c r="B39" s="408" t="s">
        <v>369</v>
      </c>
      <c r="C39" s="401" t="s">
        <v>325</v>
      </c>
      <c r="D39" s="401"/>
      <c r="E39" s="401"/>
      <c r="F39" s="403"/>
      <c r="G39" s="403"/>
      <c r="H39" s="403"/>
      <c r="I39" s="403"/>
      <c r="J39" s="403"/>
      <c r="K39" s="403"/>
      <c r="L39" s="403"/>
      <c r="M39" s="403"/>
    </row>
    <row r="40" spans="1:13" s="363" customFormat="1" ht="27.75" customHeight="1">
      <c r="A40" s="430" t="s">
        <v>115</v>
      </c>
      <c r="B40" s="525" t="s">
        <v>370</v>
      </c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</row>
    <row r="41" spans="1:13" s="363" customFormat="1" ht="33">
      <c r="A41" s="430" t="s">
        <v>279</v>
      </c>
      <c r="B41" s="390" t="s">
        <v>298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401" t="s">
        <v>356</v>
      </c>
    </row>
    <row r="42" spans="1:13" ht="42.75" customHeight="1">
      <c r="A42" s="431"/>
      <c r="B42" s="394" t="s">
        <v>299</v>
      </c>
      <c r="C42" s="401" t="s">
        <v>293</v>
      </c>
      <c r="D42" s="394"/>
      <c r="E42" s="394"/>
      <c r="F42" s="394"/>
      <c r="G42" s="394"/>
      <c r="H42" s="394"/>
      <c r="I42" s="394"/>
      <c r="J42" s="394"/>
      <c r="K42" s="394"/>
      <c r="L42" s="394"/>
      <c r="M42" s="401"/>
    </row>
    <row r="43" spans="1:13" s="363" customFormat="1" ht="49.5">
      <c r="A43" s="430" t="s">
        <v>213</v>
      </c>
      <c r="B43" s="390" t="s">
        <v>300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401" t="s">
        <v>371</v>
      </c>
    </row>
    <row r="44" spans="1:13" ht="34.5" customHeight="1">
      <c r="A44" s="431"/>
      <c r="B44" s="396" t="s">
        <v>314</v>
      </c>
      <c r="C44" s="401" t="s">
        <v>339</v>
      </c>
      <c r="D44" s="394"/>
      <c r="E44" s="394"/>
      <c r="F44" s="394"/>
      <c r="G44" s="394"/>
      <c r="H44" s="394"/>
      <c r="I44" s="394"/>
      <c r="J44" s="394"/>
      <c r="K44" s="394"/>
      <c r="L44" s="394"/>
      <c r="M44" s="394"/>
    </row>
    <row r="45" spans="1:13" s="370" customFormat="1" ht="21.75" customHeight="1">
      <c r="A45" s="432"/>
      <c r="B45" s="393" t="s">
        <v>302</v>
      </c>
      <c r="C45" s="401" t="s">
        <v>293</v>
      </c>
      <c r="D45" s="393"/>
      <c r="E45" s="393"/>
      <c r="F45" s="393"/>
      <c r="G45" s="393"/>
      <c r="H45" s="393"/>
      <c r="I45" s="393"/>
      <c r="J45" s="393"/>
      <c r="K45" s="393"/>
      <c r="L45" s="393"/>
      <c r="M45" s="393"/>
    </row>
    <row r="46" spans="1:13" ht="42.75" customHeight="1">
      <c r="A46" s="431"/>
      <c r="B46" s="396" t="s">
        <v>372</v>
      </c>
      <c r="C46" s="401" t="s">
        <v>340</v>
      </c>
      <c r="D46" s="394"/>
      <c r="E46" s="394"/>
      <c r="F46" s="394"/>
      <c r="G46" s="394"/>
      <c r="H46" s="394"/>
      <c r="I46" s="394"/>
      <c r="J46" s="394"/>
      <c r="K46" s="394"/>
      <c r="L46" s="394"/>
      <c r="M46" s="394"/>
    </row>
    <row r="47" spans="1:13" s="370" customFormat="1" ht="28.5" customHeight="1">
      <c r="A47" s="433"/>
      <c r="B47" s="405" t="s">
        <v>302</v>
      </c>
      <c r="C47" s="401" t="s">
        <v>293</v>
      </c>
      <c r="D47" s="406"/>
      <c r="E47" s="406"/>
      <c r="F47" s="405"/>
      <c r="G47" s="405"/>
      <c r="H47" s="405"/>
      <c r="I47" s="405"/>
      <c r="J47" s="405"/>
      <c r="K47" s="405"/>
      <c r="L47" s="405"/>
      <c r="M47" s="405"/>
    </row>
    <row r="48" spans="1:13" s="363" customFormat="1" ht="33">
      <c r="A48" s="430" t="s">
        <v>116</v>
      </c>
      <c r="B48" s="525" t="s">
        <v>373</v>
      </c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401" t="s">
        <v>374</v>
      </c>
    </row>
    <row r="49" spans="1:13" s="363" customFormat="1" ht="25.5" customHeight="1">
      <c r="A49" s="430" t="s">
        <v>279</v>
      </c>
      <c r="B49" s="387" t="s">
        <v>313</v>
      </c>
      <c r="C49" s="386"/>
      <c r="D49" s="386"/>
      <c r="E49" s="386"/>
      <c r="F49" s="387"/>
      <c r="G49" s="387"/>
      <c r="H49" s="387"/>
      <c r="I49" s="387"/>
      <c r="J49" s="387"/>
      <c r="K49" s="387"/>
      <c r="L49" s="387"/>
      <c r="M49" s="387"/>
    </row>
    <row r="50" spans="1:13" ht="45" customHeight="1">
      <c r="A50" s="401"/>
      <c r="B50" s="396" t="s">
        <v>375</v>
      </c>
      <c r="C50" s="401" t="s">
        <v>343</v>
      </c>
      <c r="D50" s="401"/>
      <c r="E50" s="401"/>
      <c r="F50" s="403"/>
      <c r="G50" s="403"/>
      <c r="H50" s="403"/>
      <c r="I50" s="403"/>
      <c r="J50" s="403"/>
      <c r="K50" s="403"/>
      <c r="L50" s="403"/>
      <c r="M50" s="403"/>
    </row>
    <row r="51" spans="1:13" ht="58.5" customHeight="1">
      <c r="A51" s="401"/>
      <c r="B51" s="408" t="s">
        <v>376</v>
      </c>
      <c r="C51" s="401" t="s">
        <v>343</v>
      </c>
      <c r="D51" s="401"/>
      <c r="E51" s="401"/>
      <c r="F51" s="403"/>
      <c r="G51" s="403"/>
      <c r="H51" s="403"/>
      <c r="I51" s="403"/>
      <c r="J51" s="403"/>
      <c r="K51" s="403"/>
      <c r="L51" s="403"/>
      <c r="M51" s="403"/>
    </row>
    <row r="52" spans="1:13" ht="33">
      <c r="A52" s="401"/>
      <c r="B52" s="396" t="s">
        <v>377</v>
      </c>
      <c r="C52" s="401" t="s">
        <v>343</v>
      </c>
      <c r="D52" s="401"/>
      <c r="E52" s="401"/>
      <c r="F52" s="403"/>
      <c r="G52" s="403"/>
      <c r="H52" s="403"/>
      <c r="I52" s="403"/>
      <c r="J52" s="403"/>
      <c r="K52" s="403"/>
      <c r="L52" s="403"/>
      <c r="M52" s="403"/>
    </row>
    <row r="53" spans="1:13" ht="63.75" customHeight="1">
      <c r="A53" s="401"/>
      <c r="B53" s="396" t="s">
        <v>378</v>
      </c>
      <c r="C53" s="401" t="s">
        <v>341</v>
      </c>
      <c r="D53" s="401"/>
      <c r="E53" s="401"/>
      <c r="F53" s="403"/>
      <c r="G53" s="403"/>
      <c r="H53" s="403"/>
      <c r="I53" s="403"/>
      <c r="J53" s="403"/>
      <c r="K53" s="403"/>
      <c r="L53" s="403"/>
      <c r="M53" s="403"/>
    </row>
    <row r="54" spans="1:13" ht="47.25" customHeight="1">
      <c r="A54" s="401"/>
      <c r="B54" s="408" t="s">
        <v>379</v>
      </c>
      <c r="C54" s="401" t="s">
        <v>343</v>
      </c>
      <c r="D54" s="401"/>
      <c r="E54" s="401"/>
      <c r="F54" s="403"/>
      <c r="G54" s="403"/>
      <c r="H54" s="403"/>
      <c r="I54" s="403"/>
      <c r="J54" s="403"/>
      <c r="K54" s="403"/>
      <c r="L54" s="403"/>
      <c r="M54" s="403"/>
    </row>
    <row r="55" spans="1:13" s="363" customFormat="1" ht="36.75" customHeight="1">
      <c r="A55" s="430" t="s">
        <v>213</v>
      </c>
      <c r="B55" s="387" t="s">
        <v>380</v>
      </c>
      <c r="C55" s="386"/>
      <c r="D55" s="386"/>
      <c r="E55" s="386"/>
      <c r="F55" s="387"/>
      <c r="G55" s="387"/>
      <c r="H55" s="387"/>
      <c r="I55" s="387"/>
      <c r="J55" s="387"/>
      <c r="K55" s="387"/>
      <c r="L55" s="387"/>
      <c r="M55" s="403" t="s">
        <v>447</v>
      </c>
    </row>
    <row r="56" spans="1:13" ht="34.5" customHeight="1">
      <c r="A56" s="431"/>
      <c r="B56" s="435" t="s">
        <v>381</v>
      </c>
      <c r="C56" s="427" t="s">
        <v>318</v>
      </c>
      <c r="D56" s="401"/>
      <c r="E56" s="401"/>
      <c r="F56" s="403"/>
      <c r="G56" s="403"/>
      <c r="H56" s="403"/>
      <c r="I56" s="403"/>
      <c r="J56" s="403"/>
      <c r="K56" s="403"/>
      <c r="L56" s="403"/>
      <c r="M56" s="403"/>
    </row>
    <row r="57" spans="1:13" ht="18.75">
      <c r="A57" s="431"/>
      <c r="B57" s="428" t="s">
        <v>215</v>
      </c>
      <c r="C57" s="427"/>
      <c r="D57" s="401"/>
      <c r="E57" s="401"/>
      <c r="F57" s="403"/>
      <c r="G57" s="403"/>
      <c r="H57" s="403"/>
      <c r="I57" s="403"/>
      <c r="J57" s="403"/>
      <c r="K57" s="403"/>
      <c r="L57" s="403"/>
      <c r="M57" s="403"/>
    </row>
    <row r="58" spans="1:13" s="370" customFormat="1" ht="37.5">
      <c r="A58" s="432"/>
      <c r="B58" s="437" t="s">
        <v>382</v>
      </c>
      <c r="C58" s="436" t="s">
        <v>318</v>
      </c>
      <c r="D58" s="406"/>
      <c r="E58" s="406"/>
      <c r="F58" s="405"/>
      <c r="G58" s="405"/>
      <c r="H58" s="405"/>
      <c r="I58" s="405"/>
      <c r="J58" s="405"/>
      <c r="K58" s="405"/>
      <c r="L58" s="405"/>
      <c r="M58" s="405"/>
    </row>
    <row r="59" spans="1:13" s="370" customFormat="1" ht="37.5">
      <c r="A59" s="432"/>
      <c r="B59" s="437" t="s">
        <v>383</v>
      </c>
      <c r="C59" s="436" t="s">
        <v>318</v>
      </c>
      <c r="D59" s="406"/>
      <c r="E59" s="406"/>
      <c r="F59" s="405"/>
      <c r="G59" s="405"/>
      <c r="H59" s="405"/>
      <c r="I59" s="405"/>
      <c r="J59" s="405"/>
      <c r="K59" s="405"/>
      <c r="L59" s="405"/>
      <c r="M59" s="405"/>
    </row>
    <row r="60" spans="1:13" ht="37.5">
      <c r="A60" s="431"/>
      <c r="B60" s="435" t="s">
        <v>384</v>
      </c>
      <c r="C60" s="427" t="s">
        <v>310</v>
      </c>
      <c r="D60" s="401"/>
      <c r="E60" s="401"/>
      <c r="F60" s="403"/>
      <c r="G60" s="403"/>
      <c r="H60" s="403"/>
      <c r="I60" s="403"/>
      <c r="J60" s="403"/>
      <c r="K60" s="403"/>
      <c r="L60" s="403"/>
      <c r="M60" s="403"/>
    </row>
    <row r="61" spans="1:13" ht="28.5" customHeight="1">
      <c r="A61" s="431"/>
      <c r="B61" s="435" t="s">
        <v>386</v>
      </c>
      <c r="C61" s="427" t="s">
        <v>310</v>
      </c>
      <c r="D61" s="401"/>
      <c r="E61" s="401"/>
      <c r="F61" s="403"/>
      <c r="G61" s="403"/>
      <c r="H61" s="403"/>
      <c r="I61" s="403"/>
      <c r="J61" s="403"/>
      <c r="K61" s="403"/>
      <c r="L61" s="403"/>
      <c r="M61" s="403"/>
    </row>
    <row r="62" spans="1:13" s="370" customFormat="1" ht="45" customHeight="1">
      <c r="A62" s="432"/>
      <c r="B62" s="428" t="s">
        <v>385</v>
      </c>
      <c r="C62" s="436" t="s">
        <v>310</v>
      </c>
      <c r="D62" s="406"/>
      <c r="E62" s="406"/>
      <c r="F62" s="405"/>
      <c r="G62" s="405"/>
      <c r="H62" s="405"/>
      <c r="I62" s="405"/>
      <c r="J62" s="405"/>
      <c r="K62" s="405"/>
      <c r="L62" s="405"/>
      <c r="M62" s="405"/>
    </row>
    <row r="63" spans="1:13" ht="42.75" customHeight="1">
      <c r="A63" s="431"/>
      <c r="B63" s="435" t="s">
        <v>387</v>
      </c>
      <c r="C63" s="427" t="s">
        <v>319</v>
      </c>
      <c r="D63" s="401"/>
      <c r="E63" s="401"/>
      <c r="F63" s="403"/>
      <c r="G63" s="403"/>
      <c r="H63" s="403"/>
      <c r="I63" s="403"/>
      <c r="J63" s="403"/>
      <c r="K63" s="403"/>
      <c r="L63" s="403"/>
      <c r="M63" s="403"/>
    </row>
    <row r="64" spans="1:13" ht="26.25" customHeight="1">
      <c r="A64" s="431"/>
      <c r="B64" s="435" t="s">
        <v>388</v>
      </c>
      <c r="C64" s="427" t="s">
        <v>320</v>
      </c>
      <c r="D64" s="401"/>
      <c r="E64" s="401"/>
      <c r="F64" s="403"/>
      <c r="G64" s="403"/>
      <c r="H64" s="403"/>
      <c r="I64" s="403"/>
      <c r="J64" s="403"/>
      <c r="K64" s="403"/>
      <c r="L64" s="403"/>
      <c r="M64" s="403"/>
    </row>
    <row r="65" spans="1:13" ht="16.5">
      <c r="A65" s="434"/>
      <c r="B65" s="398"/>
      <c r="C65" s="399"/>
      <c r="D65" s="399"/>
      <c r="E65" s="399"/>
      <c r="F65" s="398"/>
      <c r="G65" s="398"/>
      <c r="H65" s="398"/>
      <c r="I65" s="398"/>
      <c r="J65" s="398"/>
      <c r="K65" s="398"/>
      <c r="L65" s="398"/>
      <c r="M65" s="398"/>
    </row>
    <row r="66" spans="1:13" ht="16.5">
      <c r="A66" s="434"/>
      <c r="B66" s="398"/>
      <c r="C66" s="399"/>
      <c r="D66" s="399"/>
      <c r="E66" s="399"/>
      <c r="F66" s="398"/>
      <c r="G66" s="398"/>
      <c r="H66" s="398"/>
      <c r="I66" s="398"/>
      <c r="J66" s="398"/>
      <c r="K66" s="398"/>
      <c r="L66" s="398"/>
      <c r="M66" s="398"/>
    </row>
    <row r="67" spans="1:13" ht="16.5">
      <c r="A67" s="434"/>
      <c r="B67" s="398"/>
      <c r="C67" s="399"/>
      <c r="D67" s="399"/>
      <c r="E67" s="399"/>
      <c r="F67" s="398"/>
      <c r="G67" s="398"/>
      <c r="H67" s="398"/>
      <c r="I67" s="398"/>
      <c r="J67" s="398"/>
      <c r="K67" s="398"/>
      <c r="L67" s="398"/>
      <c r="M67" s="398"/>
    </row>
    <row r="68" spans="1:13" ht="16.5">
      <c r="A68" s="434"/>
      <c r="B68" s="398"/>
      <c r="C68" s="399"/>
      <c r="D68" s="399"/>
      <c r="E68" s="399"/>
      <c r="F68" s="398"/>
      <c r="G68" s="398"/>
      <c r="H68" s="398"/>
      <c r="I68" s="398"/>
      <c r="J68" s="398"/>
      <c r="K68" s="398"/>
      <c r="L68" s="398"/>
      <c r="M68" s="398"/>
    </row>
    <row r="69" spans="1:13" ht="16.5">
      <c r="A69" s="434"/>
      <c r="B69" s="398"/>
      <c r="C69" s="399"/>
      <c r="D69" s="399"/>
      <c r="E69" s="399"/>
      <c r="F69" s="398"/>
      <c r="G69" s="398"/>
      <c r="H69" s="398"/>
      <c r="I69" s="398"/>
      <c r="J69" s="398"/>
      <c r="K69" s="398"/>
      <c r="L69" s="398"/>
      <c r="M69" s="398"/>
    </row>
    <row r="70" spans="1:13" ht="16.5">
      <c r="A70" s="415"/>
      <c r="B70" s="398"/>
      <c r="C70" s="399"/>
      <c r="D70" s="385"/>
      <c r="E70" s="385"/>
      <c r="F70" s="400"/>
      <c r="G70" s="400"/>
      <c r="H70" s="400"/>
      <c r="I70" s="400"/>
      <c r="J70" s="400"/>
      <c r="K70" s="400"/>
      <c r="L70" s="400"/>
      <c r="M70" s="400"/>
    </row>
    <row r="71" spans="1:13" ht="16.5">
      <c r="A71" s="415"/>
      <c r="B71" s="398"/>
      <c r="C71" s="399"/>
      <c r="D71" s="385"/>
      <c r="E71" s="385"/>
      <c r="F71" s="400"/>
      <c r="G71" s="400"/>
      <c r="H71" s="400"/>
      <c r="I71" s="400"/>
      <c r="J71" s="400"/>
      <c r="K71" s="400"/>
      <c r="L71" s="400"/>
      <c r="M71" s="400"/>
    </row>
    <row r="72" spans="1:13" ht="16.5">
      <c r="A72" s="415"/>
      <c r="B72" s="398"/>
      <c r="C72" s="399"/>
      <c r="D72" s="385"/>
      <c r="E72" s="385"/>
      <c r="F72" s="400"/>
      <c r="G72" s="400"/>
      <c r="H72" s="400"/>
      <c r="I72" s="400"/>
      <c r="J72" s="400"/>
      <c r="K72" s="400"/>
      <c r="L72" s="400"/>
      <c r="M72" s="400"/>
    </row>
    <row r="73" spans="1:13" ht="16.5">
      <c r="A73" s="415"/>
      <c r="B73" s="398"/>
      <c r="C73" s="399"/>
      <c r="D73" s="385"/>
      <c r="E73" s="385"/>
      <c r="F73" s="400"/>
      <c r="G73" s="400"/>
      <c r="H73" s="400"/>
      <c r="I73" s="400"/>
      <c r="J73" s="400"/>
      <c r="K73" s="400"/>
      <c r="L73" s="400"/>
      <c r="M73" s="400"/>
    </row>
    <row r="74" spans="1:13" ht="16.5">
      <c r="A74" s="415"/>
      <c r="B74" s="398"/>
      <c r="C74" s="399"/>
      <c r="D74" s="385"/>
      <c r="E74" s="385"/>
      <c r="F74" s="400"/>
      <c r="G74" s="400"/>
      <c r="H74" s="400"/>
      <c r="I74" s="400"/>
      <c r="J74" s="400"/>
      <c r="K74" s="400"/>
      <c r="L74" s="400"/>
      <c r="M74" s="400"/>
    </row>
    <row r="75" spans="1:13" ht="16.5">
      <c r="A75" s="415"/>
      <c r="B75" s="398"/>
      <c r="C75" s="399"/>
      <c r="D75" s="385"/>
      <c r="E75" s="385"/>
      <c r="F75" s="400"/>
      <c r="G75" s="400"/>
      <c r="H75" s="400"/>
      <c r="I75" s="400"/>
      <c r="J75" s="400"/>
      <c r="K75" s="400"/>
      <c r="L75" s="400"/>
      <c r="M75" s="400"/>
    </row>
    <row r="76" spans="1:13" ht="16.5">
      <c r="A76" s="415"/>
      <c r="B76" s="398"/>
      <c r="C76" s="399"/>
      <c r="D76" s="385"/>
      <c r="E76" s="385"/>
      <c r="F76" s="400"/>
      <c r="G76" s="400"/>
      <c r="H76" s="400"/>
      <c r="I76" s="400"/>
      <c r="J76" s="400"/>
      <c r="K76" s="400"/>
      <c r="L76" s="400"/>
      <c r="M76" s="400"/>
    </row>
    <row r="77" spans="1:13" ht="16.5">
      <c r="A77" s="415"/>
      <c r="B77" s="398"/>
      <c r="C77" s="399"/>
      <c r="D77" s="385"/>
      <c r="E77" s="385"/>
      <c r="F77" s="400"/>
      <c r="G77" s="400"/>
      <c r="H77" s="400"/>
      <c r="I77" s="400"/>
      <c r="J77" s="400"/>
      <c r="K77" s="400"/>
      <c r="L77" s="400"/>
      <c r="M77" s="400"/>
    </row>
    <row r="78" spans="1:13" ht="16.5">
      <c r="A78" s="415"/>
      <c r="B78" s="398"/>
      <c r="C78" s="399"/>
      <c r="D78" s="385"/>
      <c r="E78" s="385"/>
      <c r="F78" s="400"/>
      <c r="G78" s="400"/>
      <c r="H78" s="400"/>
      <c r="I78" s="400"/>
      <c r="J78" s="400"/>
      <c r="K78" s="400"/>
      <c r="L78" s="400"/>
      <c r="M78" s="400"/>
    </row>
    <row r="79" spans="1:13" ht="16.5">
      <c r="A79" s="415"/>
      <c r="B79" s="398"/>
      <c r="C79" s="399"/>
      <c r="D79" s="385"/>
      <c r="E79" s="385"/>
      <c r="F79" s="400"/>
      <c r="G79" s="400"/>
      <c r="H79" s="400"/>
      <c r="I79" s="400"/>
      <c r="J79" s="400"/>
      <c r="K79" s="400"/>
      <c r="L79" s="400"/>
      <c r="M79" s="400"/>
    </row>
    <row r="80" spans="1:13" ht="16.5">
      <c r="A80" s="415"/>
      <c r="B80" s="398"/>
      <c r="C80" s="399"/>
      <c r="D80" s="385"/>
      <c r="E80" s="385"/>
      <c r="F80" s="400"/>
      <c r="G80" s="400"/>
      <c r="H80" s="400"/>
      <c r="I80" s="400"/>
      <c r="J80" s="400"/>
      <c r="K80" s="400"/>
      <c r="L80" s="400"/>
      <c r="M80" s="400"/>
    </row>
    <row r="81" spans="1:13" ht="16.5">
      <c r="A81" s="415"/>
      <c r="B81" s="398"/>
      <c r="C81" s="399"/>
      <c r="D81" s="385"/>
      <c r="E81" s="385"/>
      <c r="F81" s="400"/>
      <c r="G81" s="400"/>
      <c r="H81" s="400"/>
      <c r="I81" s="400"/>
      <c r="J81" s="400"/>
      <c r="K81" s="400"/>
      <c r="L81" s="400"/>
      <c r="M81" s="400"/>
    </row>
    <row r="82" spans="1:13" ht="16.5">
      <c r="A82" s="415"/>
      <c r="B82" s="398"/>
      <c r="C82" s="399"/>
      <c r="D82" s="385"/>
      <c r="E82" s="385"/>
      <c r="F82" s="400"/>
      <c r="G82" s="400"/>
      <c r="H82" s="400"/>
      <c r="I82" s="400"/>
      <c r="J82" s="400"/>
      <c r="K82" s="400"/>
      <c r="L82" s="400"/>
      <c r="M82" s="400"/>
    </row>
    <row r="83" spans="1:13" ht="16.5">
      <c r="A83" s="415"/>
      <c r="B83" s="398"/>
      <c r="C83" s="399"/>
      <c r="D83" s="385"/>
      <c r="E83" s="385"/>
      <c r="F83" s="400"/>
      <c r="G83" s="400"/>
      <c r="H83" s="400"/>
      <c r="I83" s="400"/>
      <c r="J83" s="400"/>
      <c r="K83" s="400"/>
      <c r="L83" s="400"/>
      <c r="M83" s="400"/>
    </row>
    <row r="84" spans="1:13" ht="16.5">
      <c r="A84" s="415"/>
      <c r="B84" s="398"/>
      <c r="C84" s="399"/>
      <c r="D84" s="385"/>
      <c r="E84" s="385"/>
      <c r="F84" s="400"/>
      <c r="G84" s="400"/>
      <c r="H84" s="400"/>
      <c r="I84" s="400"/>
      <c r="J84" s="400"/>
      <c r="K84" s="400"/>
      <c r="L84" s="400"/>
      <c r="M84" s="400"/>
    </row>
    <row r="85" spans="1:13" ht="16.5">
      <c r="A85" s="415"/>
      <c r="B85" s="398"/>
      <c r="C85" s="399"/>
      <c r="D85" s="385"/>
      <c r="E85" s="385"/>
      <c r="F85" s="400"/>
      <c r="G85" s="400"/>
      <c r="H85" s="400"/>
      <c r="I85" s="400"/>
      <c r="J85" s="400"/>
      <c r="K85" s="400"/>
      <c r="L85" s="400"/>
      <c r="M85" s="400"/>
    </row>
    <row r="86" spans="1:13" ht="16.5">
      <c r="A86" s="415"/>
      <c r="B86" s="398"/>
      <c r="C86" s="399"/>
      <c r="D86" s="385"/>
      <c r="E86" s="385"/>
      <c r="F86" s="400"/>
      <c r="G86" s="400"/>
      <c r="H86" s="400"/>
      <c r="I86" s="400"/>
      <c r="J86" s="400"/>
      <c r="K86" s="400"/>
      <c r="L86" s="400"/>
      <c r="M86" s="400"/>
    </row>
    <row r="87" spans="1:13" ht="16.5">
      <c r="A87" s="415"/>
      <c r="B87" s="398"/>
      <c r="C87" s="399"/>
      <c r="D87" s="385"/>
      <c r="E87" s="385"/>
      <c r="F87" s="400"/>
      <c r="G87" s="400"/>
      <c r="H87" s="400"/>
      <c r="I87" s="400"/>
      <c r="J87" s="400"/>
      <c r="K87" s="400"/>
      <c r="L87" s="400"/>
      <c r="M87" s="400"/>
    </row>
    <row r="88" spans="1:13" ht="16.5">
      <c r="A88" s="415"/>
      <c r="B88" s="398"/>
      <c r="C88" s="399"/>
      <c r="D88" s="385"/>
      <c r="E88" s="385"/>
      <c r="F88" s="400"/>
      <c r="G88" s="400"/>
      <c r="H88" s="400"/>
      <c r="I88" s="400"/>
      <c r="J88" s="400"/>
      <c r="K88" s="400"/>
      <c r="L88" s="400"/>
      <c r="M88" s="400"/>
    </row>
    <row r="89" spans="1:13" ht="16.5">
      <c r="A89" s="415"/>
      <c r="B89" s="398"/>
      <c r="C89" s="399"/>
      <c r="D89" s="385"/>
      <c r="E89" s="385"/>
      <c r="F89" s="400"/>
      <c r="G89" s="400"/>
      <c r="H89" s="400"/>
      <c r="I89" s="400"/>
      <c r="J89" s="400"/>
      <c r="K89" s="400"/>
      <c r="L89" s="400"/>
      <c r="M89" s="400"/>
    </row>
    <row r="90" spans="1:13" ht="16.5">
      <c r="A90" s="415"/>
      <c r="B90" s="398"/>
      <c r="C90" s="399"/>
      <c r="D90" s="385"/>
      <c r="E90" s="385"/>
      <c r="F90" s="400"/>
      <c r="G90" s="400"/>
      <c r="H90" s="400"/>
      <c r="I90" s="400"/>
      <c r="J90" s="400"/>
      <c r="K90" s="400"/>
      <c r="L90" s="400"/>
      <c r="M90" s="400"/>
    </row>
    <row r="91" spans="1:13" ht="16.5">
      <c r="A91" s="415"/>
      <c r="B91" s="398"/>
      <c r="C91" s="399"/>
      <c r="D91" s="385"/>
      <c r="E91" s="385"/>
      <c r="F91" s="400"/>
      <c r="G91" s="400"/>
      <c r="H91" s="400"/>
      <c r="I91" s="400"/>
      <c r="J91" s="400"/>
      <c r="K91" s="400"/>
      <c r="L91" s="400"/>
      <c r="M91" s="400"/>
    </row>
    <row r="92" spans="1:13" ht="16.5">
      <c r="A92" s="415"/>
      <c r="B92" s="398"/>
      <c r="C92" s="399"/>
      <c r="D92" s="385"/>
      <c r="E92" s="385"/>
      <c r="F92" s="400"/>
      <c r="G92" s="400"/>
      <c r="H92" s="400"/>
      <c r="I92" s="400"/>
      <c r="J92" s="400"/>
      <c r="K92" s="400"/>
      <c r="L92" s="400"/>
      <c r="M92" s="400"/>
    </row>
    <row r="93" spans="1:13" ht="16.5">
      <c r="A93" s="415"/>
      <c r="B93" s="398"/>
      <c r="C93" s="399"/>
      <c r="D93" s="385"/>
      <c r="E93" s="385"/>
      <c r="F93" s="400"/>
      <c r="G93" s="400"/>
      <c r="H93" s="400"/>
      <c r="I93" s="400"/>
      <c r="J93" s="400"/>
      <c r="K93" s="400"/>
      <c r="L93" s="400"/>
      <c r="M93" s="400"/>
    </row>
    <row r="94" spans="1:13" ht="16.5">
      <c r="A94" s="415"/>
      <c r="B94" s="398"/>
      <c r="C94" s="399"/>
      <c r="D94" s="385"/>
      <c r="E94" s="385"/>
      <c r="F94" s="400"/>
      <c r="G94" s="400"/>
      <c r="H94" s="400"/>
      <c r="I94" s="400"/>
      <c r="J94" s="400"/>
      <c r="K94" s="400"/>
      <c r="L94" s="400"/>
      <c r="M94" s="400"/>
    </row>
    <row r="95" spans="1:13" ht="16.5">
      <c r="A95" s="415"/>
      <c r="B95" s="398"/>
      <c r="C95" s="399"/>
      <c r="D95" s="385"/>
      <c r="E95" s="385"/>
      <c r="F95" s="400"/>
      <c r="G95" s="400"/>
      <c r="H95" s="400"/>
      <c r="I95" s="400"/>
      <c r="J95" s="400"/>
      <c r="K95" s="400"/>
      <c r="L95" s="400"/>
      <c r="M95" s="400"/>
    </row>
    <row r="96" spans="1:13" ht="16.5">
      <c r="A96" s="415"/>
      <c r="B96" s="398"/>
      <c r="C96" s="399"/>
      <c r="D96" s="385"/>
      <c r="E96" s="385"/>
      <c r="F96" s="400"/>
      <c r="G96" s="400"/>
      <c r="H96" s="400"/>
      <c r="I96" s="400"/>
      <c r="J96" s="400"/>
      <c r="K96" s="400"/>
      <c r="L96" s="400"/>
      <c r="M96" s="400"/>
    </row>
    <row r="97" spans="1:13" ht="16.5">
      <c r="A97" s="415"/>
      <c r="B97" s="398"/>
      <c r="C97" s="399"/>
      <c r="D97" s="385"/>
      <c r="E97" s="385"/>
      <c r="F97" s="400"/>
      <c r="G97" s="400"/>
      <c r="H97" s="400"/>
      <c r="I97" s="400"/>
      <c r="J97" s="400"/>
      <c r="K97" s="400"/>
      <c r="L97" s="400"/>
      <c r="M97" s="400"/>
    </row>
    <row r="98" spans="1:13" ht="16.5">
      <c r="A98" s="415"/>
      <c r="B98" s="398"/>
      <c r="C98" s="399"/>
      <c r="D98" s="385"/>
      <c r="E98" s="385"/>
      <c r="F98" s="400"/>
      <c r="G98" s="400"/>
      <c r="H98" s="400"/>
      <c r="I98" s="400"/>
      <c r="J98" s="400"/>
      <c r="K98" s="400"/>
      <c r="L98" s="400"/>
      <c r="M98" s="400"/>
    </row>
    <row r="99" spans="1:13" ht="16.5">
      <c r="A99" s="415"/>
      <c r="B99" s="398"/>
      <c r="C99" s="399"/>
      <c r="D99" s="385"/>
      <c r="E99" s="385"/>
      <c r="F99" s="400"/>
      <c r="G99" s="400"/>
      <c r="H99" s="400"/>
      <c r="I99" s="400"/>
      <c r="J99" s="400"/>
      <c r="K99" s="400"/>
      <c r="L99" s="400"/>
      <c r="M99" s="400"/>
    </row>
    <row r="100" spans="1:13" ht="16.5">
      <c r="A100" s="415"/>
      <c r="B100" s="398"/>
      <c r="C100" s="399"/>
      <c r="D100" s="385"/>
      <c r="E100" s="385"/>
      <c r="F100" s="400"/>
      <c r="G100" s="400"/>
      <c r="H100" s="400"/>
      <c r="I100" s="400"/>
      <c r="J100" s="400"/>
      <c r="K100" s="400"/>
      <c r="L100" s="400"/>
      <c r="M100" s="400"/>
    </row>
    <row r="101" spans="1:13" ht="16.5">
      <c r="A101" s="415"/>
      <c r="B101" s="398"/>
      <c r="C101" s="399"/>
      <c r="D101" s="385"/>
      <c r="E101" s="385"/>
      <c r="F101" s="400"/>
      <c r="G101" s="400"/>
      <c r="H101" s="400"/>
      <c r="I101" s="400"/>
      <c r="J101" s="400"/>
      <c r="K101" s="400"/>
      <c r="L101" s="400"/>
      <c r="M101" s="400"/>
    </row>
    <row r="102" spans="1:13" ht="16.5">
      <c r="A102" s="415"/>
      <c r="B102" s="398"/>
      <c r="C102" s="399"/>
      <c r="D102" s="385"/>
      <c r="E102" s="385"/>
      <c r="F102" s="400"/>
      <c r="G102" s="400"/>
      <c r="H102" s="400"/>
      <c r="I102" s="400"/>
      <c r="J102" s="400"/>
      <c r="K102" s="400"/>
      <c r="L102" s="400"/>
      <c r="M102" s="400"/>
    </row>
    <row r="103" spans="1:13" ht="16.5">
      <c r="A103" s="415"/>
      <c r="B103" s="398"/>
      <c r="C103" s="399"/>
      <c r="D103" s="385"/>
      <c r="E103" s="385"/>
      <c r="F103" s="400"/>
      <c r="G103" s="400"/>
      <c r="H103" s="400"/>
      <c r="I103" s="400"/>
      <c r="J103" s="400"/>
      <c r="K103" s="400"/>
      <c r="L103" s="400"/>
      <c r="M103" s="400"/>
    </row>
    <row r="104" spans="1:13" ht="16.5">
      <c r="A104" s="415"/>
      <c r="B104" s="398"/>
      <c r="C104" s="399"/>
      <c r="D104" s="385"/>
      <c r="E104" s="385"/>
      <c r="F104" s="400"/>
      <c r="G104" s="400"/>
      <c r="H104" s="400"/>
      <c r="I104" s="400"/>
      <c r="J104" s="400"/>
      <c r="K104" s="400"/>
      <c r="L104" s="400"/>
      <c r="M104" s="400"/>
    </row>
    <row r="105" spans="1:13" ht="16.5">
      <c r="A105" s="415"/>
      <c r="B105" s="398"/>
      <c r="C105" s="399"/>
      <c r="D105" s="385"/>
      <c r="E105" s="385"/>
      <c r="F105" s="400"/>
      <c r="G105" s="400"/>
      <c r="H105" s="400"/>
      <c r="I105" s="400"/>
      <c r="J105" s="400"/>
      <c r="K105" s="400"/>
      <c r="L105" s="400"/>
      <c r="M105" s="400"/>
    </row>
    <row r="106" spans="1:13" ht="16.5">
      <c r="A106" s="415"/>
      <c r="B106" s="398"/>
      <c r="C106" s="399"/>
      <c r="D106" s="385"/>
      <c r="E106" s="385"/>
      <c r="F106" s="400"/>
      <c r="G106" s="400"/>
      <c r="H106" s="400"/>
      <c r="I106" s="400"/>
      <c r="J106" s="400"/>
      <c r="K106" s="400"/>
      <c r="L106" s="400"/>
      <c r="M106" s="400"/>
    </row>
    <row r="107" spans="1:13" ht="16.5">
      <c r="A107" s="415"/>
      <c r="B107" s="398"/>
      <c r="C107" s="399"/>
      <c r="D107" s="385"/>
      <c r="E107" s="385"/>
      <c r="F107" s="400"/>
      <c r="G107" s="400"/>
      <c r="H107" s="400"/>
      <c r="I107" s="400"/>
      <c r="J107" s="400"/>
      <c r="K107" s="400"/>
      <c r="L107" s="400"/>
      <c r="M107" s="400"/>
    </row>
    <row r="108" spans="1:13" ht="16.5">
      <c r="A108" s="415"/>
      <c r="B108" s="398"/>
      <c r="C108" s="399"/>
      <c r="D108" s="385"/>
      <c r="E108" s="385"/>
      <c r="F108" s="400"/>
      <c r="G108" s="400"/>
      <c r="H108" s="400"/>
      <c r="I108" s="400"/>
      <c r="J108" s="400"/>
      <c r="K108" s="400"/>
      <c r="L108" s="400"/>
      <c r="M108" s="400"/>
    </row>
    <row r="109" spans="1:13" ht="16.5">
      <c r="A109" s="415"/>
      <c r="B109" s="398"/>
      <c r="C109" s="399"/>
      <c r="D109" s="385"/>
      <c r="E109" s="385"/>
      <c r="F109" s="400"/>
      <c r="G109" s="400"/>
      <c r="H109" s="400"/>
      <c r="I109" s="400"/>
      <c r="J109" s="400"/>
      <c r="K109" s="400"/>
      <c r="L109" s="400"/>
      <c r="M109" s="400"/>
    </row>
    <row r="110" spans="1:13" ht="16.5">
      <c r="A110" s="415"/>
      <c r="B110" s="398"/>
      <c r="C110" s="399"/>
      <c r="D110" s="385"/>
      <c r="E110" s="385"/>
      <c r="F110" s="400"/>
      <c r="G110" s="400"/>
      <c r="H110" s="400"/>
      <c r="I110" s="400"/>
      <c r="J110" s="400"/>
      <c r="K110" s="400"/>
      <c r="L110" s="400"/>
      <c r="M110" s="400"/>
    </row>
    <row r="111" spans="1:13" ht="16.5">
      <c r="A111" s="415"/>
      <c r="B111" s="398"/>
      <c r="C111" s="399"/>
      <c r="D111" s="385"/>
      <c r="E111" s="385"/>
      <c r="F111" s="400"/>
      <c r="G111" s="400"/>
      <c r="H111" s="400"/>
      <c r="I111" s="400"/>
      <c r="J111" s="400"/>
      <c r="K111" s="400"/>
      <c r="L111" s="400"/>
      <c r="M111" s="400"/>
    </row>
    <row r="112" spans="1:13" ht="16.5">
      <c r="A112" s="415"/>
      <c r="B112" s="398"/>
      <c r="C112" s="399"/>
      <c r="D112" s="385"/>
      <c r="E112" s="385"/>
      <c r="F112" s="400"/>
      <c r="G112" s="400"/>
      <c r="H112" s="400"/>
      <c r="I112" s="400"/>
      <c r="J112" s="400"/>
      <c r="K112" s="400"/>
      <c r="L112" s="400"/>
      <c r="M112" s="400"/>
    </row>
    <row r="113" spans="1:13" ht="16.5">
      <c r="A113" s="415"/>
      <c r="B113" s="398"/>
      <c r="C113" s="399"/>
      <c r="D113" s="385"/>
      <c r="E113" s="385"/>
      <c r="F113" s="400"/>
      <c r="G113" s="400"/>
      <c r="H113" s="400"/>
      <c r="I113" s="400"/>
      <c r="J113" s="400"/>
      <c r="K113" s="400"/>
      <c r="L113" s="400"/>
      <c r="M113" s="400"/>
    </row>
    <row r="114" spans="1:13" ht="16.5">
      <c r="A114" s="415"/>
      <c r="B114" s="398"/>
      <c r="C114" s="399"/>
      <c r="D114" s="385"/>
      <c r="E114" s="385"/>
      <c r="F114" s="400"/>
      <c r="G114" s="400"/>
      <c r="H114" s="400"/>
      <c r="I114" s="400"/>
      <c r="J114" s="400"/>
      <c r="K114" s="400"/>
      <c r="L114" s="400"/>
      <c r="M114" s="400"/>
    </row>
    <row r="115" spans="1:13" ht="16.5">
      <c r="A115" s="415"/>
      <c r="B115" s="398"/>
      <c r="C115" s="399"/>
      <c r="D115" s="385"/>
      <c r="E115" s="385"/>
      <c r="F115" s="400"/>
      <c r="G115" s="400"/>
      <c r="H115" s="400"/>
      <c r="I115" s="400"/>
      <c r="J115" s="400"/>
      <c r="K115" s="400"/>
      <c r="L115" s="400"/>
      <c r="M115" s="400"/>
    </row>
    <row r="116" spans="1:13" ht="16.5">
      <c r="A116" s="415"/>
      <c r="B116" s="398"/>
      <c r="C116" s="399"/>
      <c r="D116" s="385"/>
      <c r="E116" s="385"/>
      <c r="F116" s="400"/>
      <c r="G116" s="400"/>
      <c r="H116" s="400"/>
      <c r="I116" s="400"/>
      <c r="J116" s="400"/>
      <c r="K116" s="400"/>
      <c r="L116" s="400"/>
      <c r="M116" s="400"/>
    </row>
    <row r="117" spans="1:13" ht="16.5">
      <c r="A117" s="415"/>
      <c r="B117" s="398"/>
      <c r="C117" s="399"/>
      <c r="D117" s="385"/>
      <c r="E117" s="385"/>
      <c r="F117" s="400"/>
      <c r="G117" s="400"/>
      <c r="H117" s="400"/>
      <c r="I117" s="400"/>
      <c r="J117" s="400"/>
      <c r="K117" s="400"/>
      <c r="L117" s="400"/>
      <c r="M117" s="400"/>
    </row>
    <row r="118" spans="1:13" ht="16.5">
      <c r="A118" s="415"/>
      <c r="B118" s="398"/>
      <c r="C118" s="399"/>
      <c r="D118" s="385"/>
      <c r="E118" s="385"/>
      <c r="F118" s="400"/>
      <c r="G118" s="400"/>
      <c r="H118" s="400"/>
      <c r="I118" s="400"/>
      <c r="J118" s="400"/>
      <c r="K118" s="400"/>
      <c r="L118" s="400"/>
      <c r="M118" s="400"/>
    </row>
    <row r="119" spans="1:13" ht="16.5">
      <c r="A119" s="415"/>
      <c r="B119" s="398"/>
      <c r="C119" s="399"/>
      <c r="D119" s="385"/>
      <c r="E119" s="385"/>
      <c r="F119" s="400"/>
      <c r="G119" s="400"/>
      <c r="H119" s="400"/>
      <c r="I119" s="400"/>
      <c r="J119" s="400"/>
      <c r="K119" s="400"/>
      <c r="L119" s="400"/>
      <c r="M119" s="400"/>
    </row>
    <row r="120" spans="1:13" ht="16.5">
      <c r="A120" s="415"/>
      <c r="B120" s="398"/>
      <c r="C120" s="399"/>
      <c r="D120" s="385"/>
      <c r="E120" s="385"/>
      <c r="F120" s="400"/>
      <c r="G120" s="400"/>
      <c r="H120" s="400"/>
      <c r="I120" s="400"/>
      <c r="J120" s="400"/>
      <c r="K120" s="400"/>
      <c r="L120" s="400"/>
      <c r="M120" s="400"/>
    </row>
    <row r="121" spans="1:13" ht="16.5">
      <c r="A121" s="415"/>
      <c r="B121" s="398"/>
      <c r="C121" s="399"/>
      <c r="D121" s="385"/>
      <c r="E121" s="385"/>
      <c r="F121" s="400"/>
      <c r="G121" s="400"/>
      <c r="H121" s="400"/>
      <c r="I121" s="400"/>
      <c r="J121" s="400"/>
      <c r="K121" s="400"/>
      <c r="L121" s="400"/>
      <c r="M121" s="400"/>
    </row>
    <row r="122" spans="1:13" ht="16.5">
      <c r="A122" s="415"/>
      <c r="B122" s="398"/>
      <c r="C122" s="399"/>
      <c r="D122" s="385"/>
      <c r="E122" s="385"/>
      <c r="F122" s="400"/>
      <c r="G122" s="400"/>
      <c r="H122" s="400"/>
      <c r="I122" s="400"/>
      <c r="J122" s="400"/>
      <c r="K122" s="400"/>
      <c r="L122" s="400"/>
      <c r="M122" s="400"/>
    </row>
    <row r="123" spans="1:13" ht="16.5">
      <c r="A123" s="415"/>
      <c r="B123" s="398"/>
      <c r="C123" s="399"/>
      <c r="D123" s="385"/>
      <c r="E123" s="385"/>
      <c r="F123" s="400"/>
      <c r="G123" s="400"/>
      <c r="H123" s="400"/>
      <c r="I123" s="400"/>
      <c r="J123" s="400"/>
      <c r="K123" s="400"/>
      <c r="L123" s="400"/>
      <c r="M123" s="400"/>
    </row>
    <row r="124" spans="1:13" ht="16.5">
      <c r="A124" s="415"/>
      <c r="B124" s="398"/>
      <c r="C124" s="399"/>
      <c r="D124" s="385"/>
      <c r="E124" s="385"/>
      <c r="F124" s="400"/>
      <c r="G124" s="400"/>
      <c r="H124" s="400"/>
      <c r="I124" s="400"/>
      <c r="J124" s="400"/>
      <c r="K124" s="400"/>
      <c r="L124" s="400"/>
      <c r="M124" s="400"/>
    </row>
    <row r="125" spans="1:13" ht="16.5">
      <c r="A125" s="415"/>
      <c r="B125" s="398"/>
      <c r="C125" s="399"/>
      <c r="D125" s="385"/>
      <c r="E125" s="385"/>
      <c r="F125" s="400"/>
      <c r="G125" s="400"/>
      <c r="H125" s="400"/>
      <c r="I125" s="400"/>
      <c r="J125" s="400"/>
      <c r="K125" s="400"/>
      <c r="L125" s="400"/>
      <c r="M125" s="400"/>
    </row>
    <row r="126" spans="1:13" ht="16.5">
      <c r="A126" s="415"/>
      <c r="B126" s="398"/>
      <c r="C126" s="399"/>
      <c r="D126" s="385"/>
      <c r="E126" s="385"/>
      <c r="F126" s="400"/>
      <c r="G126" s="400"/>
      <c r="H126" s="400"/>
      <c r="I126" s="400"/>
      <c r="J126" s="400"/>
      <c r="K126" s="400"/>
      <c r="L126" s="400"/>
      <c r="M126" s="400"/>
    </row>
    <row r="127" spans="1:13" ht="16.5">
      <c r="A127" s="415"/>
      <c r="B127" s="398"/>
      <c r="C127" s="399"/>
      <c r="D127" s="385"/>
      <c r="E127" s="385"/>
      <c r="F127" s="400"/>
      <c r="G127" s="400"/>
      <c r="H127" s="400"/>
      <c r="I127" s="400"/>
      <c r="J127" s="400"/>
      <c r="K127" s="400"/>
      <c r="L127" s="400"/>
      <c r="M127" s="400"/>
    </row>
    <row r="128" spans="1:13" ht="16.5">
      <c r="A128" s="415"/>
      <c r="B128" s="398"/>
      <c r="C128" s="399"/>
      <c r="D128" s="385"/>
      <c r="E128" s="385"/>
      <c r="F128" s="400"/>
      <c r="G128" s="400"/>
      <c r="H128" s="400"/>
      <c r="I128" s="400"/>
      <c r="J128" s="400"/>
      <c r="K128" s="400"/>
      <c r="L128" s="400"/>
      <c r="M128" s="400"/>
    </row>
    <row r="129" spans="1:13" ht="16.5">
      <c r="A129" s="415"/>
      <c r="B129" s="398"/>
      <c r="C129" s="399"/>
      <c r="D129" s="385"/>
      <c r="E129" s="385"/>
      <c r="F129" s="400"/>
      <c r="G129" s="400"/>
      <c r="H129" s="400"/>
      <c r="I129" s="400"/>
      <c r="J129" s="400"/>
      <c r="K129" s="400"/>
      <c r="L129" s="400"/>
      <c r="M129" s="400"/>
    </row>
    <row r="130" spans="1:13" ht="16.5">
      <c r="A130" s="415"/>
      <c r="B130" s="398"/>
      <c r="C130" s="399"/>
      <c r="D130" s="385"/>
      <c r="E130" s="385"/>
      <c r="F130" s="400"/>
      <c r="G130" s="400"/>
      <c r="H130" s="400"/>
      <c r="I130" s="400"/>
      <c r="J130" s="400"/>
      <c r="K130" s="400"/>
      <c r="L130" s="400"/>
      <c r="M130" s="400"/>
    </row>
    <row r="131" spans="1:13" ht="16.5">
      <c r="A131" s="415"/>
      <c r="B131" s="398"/>
      <c r="C131" s="399"/>
      <c r="D131" s="385"/>
      <c r="E131" s="385"/>
      <c r="F131" s="400"/>
      <c r="G131" s="400"/>
      <c r="H131" s="400"/>
      <c r="I131" s="400"/>
      <c r="J131" s="400"/>
      <c r="K131" s="400"/>
      <c r="L131" s="400"/>
      <c r="M131" s="400"/>
    </row>
    <row r="132" spans="1:13" ht="16.5">
      <c r="A132" s="415"/>
      <c r="B132" s="398"/>
      <c r="C132" s="399"/>
      <c r="D132" s="385"/>
      <c r="E132" s="385"/>
      <c r="F132" s="400"/>
      <c r="G132" s="400"/>
      <c r="H132" s="400"/>
      <c r="I132" s="400"/>
      <c r="J132" s="400"/>
      <c r="K132" s="400"/>
      <c r="L132" s="400"/>
      <c r="M132" s="400"/>
    </row>
    <row r="133" spans="1:13" ht="16.5">
      <c r="A133" s="415"/>
      <c r="B133" s="398"/>
      <c r="C133" s="399"/>
      <c r="D133" s="385"/>
      <c r="E133" s="385"/>
      <c r="F133" s="400"/>
      <c r="G133" s="400"/>
      <c r="H133" s="400"/>
      <c r="I133" s="400"/>
      <c r="J133" s="400"/>
      <c r="K133" s="400"/>
      <c r="L133" s="400"/>
      <c r="M133" s="400"/>
    </row>
    <row r="134" spans="1:13" ht="16.5">
      <c r="A134" s="415"/>
      <c r="B134" s="398"/>
      <c r="C134" s="399"/>
      <c r="D134" s="385"/>
      <c r="E134" s="385"/>
      <c r="F134" s="400"/>
      <c r="G134" s="400"/>
      <c r="H134" s="400"/>
      <c r="I134" s="400"/>
      <c r="J134" s="400"/>
      <c r="K134" s="400"/>
      <c r="L134" s="400"/>
      <c r="M134" s="400"/>
    </row>
    <row r="135" spans="1:13" ht="16.5">
      <c r="A135" s="415"/>
      <c r="B135" s="398"/>
      <c r="C135" s="399"/>
      <c r="D135" s="385"/>
      <c r="E135" s="385"/>
      <c r="F135" s="400"/>
      <c r="G135" s="400"/>
      <c r="H135" s="400"/>
      <c r="I135" s="400"/>
      <c r="J135" s="400"/>
      <c r="K135" s="400"/>
      <c r="L135" s="400"/>
      <c r="M135" s="400"/>
    </row>
    <row r="136" spans="1:13" ht="16.5">
      <c r="A136" s="415"/>
      <c r="B136" s="398"/>
      <c r="C136" s="399"/>
      <c r="D136" s="385"/>
      <c r="E136" s="385"/>
      <c r="F136" s="400"/>
      <c r="G136" s="400"/>
      <c r="H136" s="400"/>
      <c r="I136" s="400"/>
      <c r="J136" s="400"/>
      <c r="K136" s="400"/>
      <c r="L136" s="400"/>
      <c r="M136" s="400"/>
    </row>
    <row r="137" spans="1:13" ht="16.5">
      <c r="A137" s="415"/>
      <c r="B137" s="398"/>
      <c r="C137" s="399"/>
      <c r="D137" s="385"/>
      <c r="E137" s="385"/>
      <c r="F137" s="400"/>
      <c r="G137" s="400"/>
      <c r="H137" s="400"/>
      <c r="I137" s="400"/>
      <c r="J137" s="400"/>
      <c r="K137" s="400"/>
      <c r="L137" s="400"/>
      <c r="M137" s="400"/>
    </row>
    <row r="138" spans="1:13" ht="16.5">
      <c r="A138" s="415"/>
      <c r="B138" s="398"/>
      <c r="C138" s="399"/>
      <c r="D138" s="385"/>
      <c r="E138" s="385"/>
      <c r="F138" s="400"/>
      <c r="G138" s="400"/>
      <c r="H138" s="400"/>
      <c r="I138" s="400"/>
      <c r="J138" s="400"/>
      <c r="K138" s="400"/>
      <c r="L138" s="400"/>
      <c r="M138" s="400"/>
    </row>
    <row r="139" spans="1:13" ht="16.5">
      <c r="A139" s="415"/>
      <c r="B139" s="398"/>
      <c r="C139" s="399"/>
      <c r="D139" s="385"/>
      <c r="E139" s="385"/>
      <c r="F139" s="400"/>
      <c r="G139" s="400"/>
      <c r="H139" s="400"/>
      <c r="I139" s="400"/>
      <c r="J139" s="400"/>
      <c r="K139" s="400"/>
      <c r="L139" s="400"/>
      <c r="M139" s="400"/>
    </row>
    <row r="140" spans="1:13" ht="16.5">
      <c r="A140" s="415"/>
      <c r="B140" s="398"/>
      <c r="C140" s="399"/>
      <c r="D140" s="385"/>
      <c r="E140" s="385"/>
      <c r="F140" s="400"/>
      <c r="G140" s="400"/>
      <c r="H140" s="400"/>
      <c r="I140" s="400"/>
      <c r="J140" s="400"/>
      <c r="K140" s="400"/>
      <c r="L140" s="400"/>
      <c r="M140" s="400"/>
    </row>
    <row r="141" spans="1:13" ht="16.5">
      <c r="A141" s="415"/>
      <c r="B141" s="398"/>
      <c r="C141" s="399"/>
      <c r="D141" s="385"/>
      <c r="E141" s="385"/>
      <c r="F141" s="400"/>
      <c r="G141" s="400"/>
      <c r="H141" s="400"/>
      <c r="I141" s="400"/>
      <c r="J141" s="400"/>
      <c r="K141" s="400"/>
      <c r="L141" s="400"/>
      <c r="M141" s="400"/>
    </row>
    <row r="142" spans="1:13" ht="16.5">
      <c r="A142" s="415"/>
      <c r="B142" s="398"/>
      <c r="C142" s="399"/>
      <c r="D142" s="385"/>
      <c r="E142" s="385"/>
      <c r="F142" s="400"/>
      <c r="G142" s="400"/>
      <c r="H142" s="400"/>
      <c r="I142" s="400"/>
      <c r="J142" s="400"/>
      <c r="K142" s="400"/>
      <c r="L142" s="400"/>
      <c r="M142" s="400"/>
    </row>
    <row r="143" spans="1:13" ht="16.5">
      <c r="A143" s="415"/>
      <c r="B143" s="398"/>
      <c r="C143" s="399"/>
      <c r="D143" s="385"/>
      <c r="E143" s="385"/>
      <c r="F143" s="400"/>
      <c r="G143" s="400"/>
      <c r="H143" s="400"/>
      <c r="I143" s="400"/>
      <c r="J143" s="400"/>
      <c r="K143" s="400"/>
      <c r="L143" s="400"/>
      <c r="M143" s="400"/>
    </row>
    <row r="144" spans="1:13" ht="16.5">
      <c r="A144" s="415"/>
      <c r="B144" s="398"/>
      <c r="C144" s="399"/>
      <c r="D144" s="385"/>
      <c r="E144" s="385"/>
      <c r="F144" s="400"/>
      <c r="G144" s="400"/>
      <c r="H144" s="400"/>
      <c r="I144" s="400"/>
      <c r="J144" s="400"/>
      <c r="K144" s="400"/>
      <c r="L144" s="400"/>
      <c r="M144" s="400"/>
    </row>
    <row r="145" spans="1:13" ht="16.5">
      <c r="A145" s="415"/>
      <c r="B145" s="398"/>
      <c r="C145" s="399"/>
      <c r="D145" s="385"/>
      <c r="E145" s="385"/>
      <c r="F145" s="400"/>
      <c r="G145" s="400"/>
      <c r="H145" s="400"/>
      <c r="I145" s="400"/>
      <c r="J145" s="400"/>
      <c r="K145" s="400"/>
      <c r="L145" s="400"/>
      <c r="M145" s="400"/>
    </row>
    <row r="146" spans="1:13" ht="16.5">
      <c r="A146" s="415"/>
      <c r="B146" s="398"/>
      <c r="C146" s="399"/>
      <c r="D146" s="385"/>
      <c r="E146" s="385"/>
      <c r="F146" s="400"/>
      <c r="G146" s="400"/>
      <c r="H146" s="400"/>
      <c r="I146" s="400"/>
      <c r="J146" s="400"/>
      <c r="K146" s="400"/>
      <c r="L146" s="400"/>
      <c r="M146" s="400"/>
    </row>
    <row r="147" spans="1:13" ht="16.5">
      <c r="A147" s="415"/>
      <c r="B147" s="398"/>
      <c r="C147" s="399"/>
      <c r="D147" s="385"/>
      <c r="E147" s="385"/>
      <c r="F147" s="400"/>
      <c r="G147" s="400"/>
      <c r="H147" s="400"/>
      <c r="I147" s="400"/>
      <c r="J147" s="400"/>
      <c r="K147" s="400"/>
      <c r="L147" s="400"/>
      <c r="M147" s="400"/>
    </row>
    <row r="148" spans="1:13" ht="16.5">
      <c r="A148" s="415"/>
      <c r="B148" s="398"/>
      <c r="C148" s="399"/>
      <c r="D148" s="385"/>
      <c r="E148" s="385"/>
      <c r="F148" s="400"/>
      <c r="G148" s="400"/>
      <c r="H148" s="400"/>
      <c r="I148" s="400"/>
      <c r="J148" s="400"/>
      <c r="K148" s="400"/>
      <c r="L148" s="400"/>
      <c r="M148" s="400"/>
    </row>
    <row r="149" spans="1:13" ht="16.5">
      <c r="A149" s="415"/>
      <c r="B149" s="398"/>
      <c r="C149" s="399"/>
      <c r="D149" s="385"/>
      <c r="E149" s="385"/>
      <c r="F149" s="400"/>
      <c r="G149" s="400"/>
      <c r="H149" s="400"/>
      <c r="I149" s="400"/>
      <c r="J149" s="400"/>
      <c r="K149" s="400"/>
      <c r="L149" s="400"/>
      <c r="M149" s="400"/>
    </row>
    <row r="150" spans="1:13" ht="16.5">
      <c r="A150" s="415"/>
      <c r="B150" s="398"/>
      <c r="C150" s="399"/>
      <c r="D150" s="385"/>
      <c r="E150" s="385"/>
      <c r="F150" s="400"/>
      <c r="G150" s="400"/>
      <c r="H150" s="400"/>
      <c r="I150" s="400"/>
      <c r="J150" s="400"/>
      <c r="K150" s="400"/>
      <c r="L150" s="400"/>
      <c r="M150" s="400"/>
    </row>
    <row r="151" spans="1:13" ht="16.5">
      <c r="A151" s="415"/>
      <c r="B151" s="398"/>
      <c r="C151" s="399"/>
      <c r="D151" s="385"/>
      <c r="E151" s="385"/>
      <c r="F151" s="400"/>
      <c r="G151" s="400"/>
      <c r="H151" s="400"/>
      <c r="I151" s="400"/>
      <c r="J151" s="400"/>
      <c r="K151" s="400"/>
      <c r="L151" s="400"/>
      <c r="M151" s="400"/>
    </row>
    <row r="152" spans="1:13" ht="16.5">
      <c r="A152" s="415"/>
      <c r="B152" s="398"/>
      <c r="C152" s="399"/>
      <c r="D152" s="385"/>
      <c r="E152" s="385"/>
      <c r="F152" s="400"/>
      <c r="G152" s="400"/>
      <c r="H152" s="400"/>
      <c r="I152" s="400"/>
      <c r="J152" s="400"/>
      <c r="K152" s="400"/>
      <c r="L152" s="400"/>
      <c r="M152" s="400"/>
    </row>
    <row r="153" spans="1:13" ht="16.5">
      <c r="A153" s="415"/>
      <c r="B153" s="398"/>
      <c r="C153" s="399"/>
      <c r="D153" s="385"/>
      <c r="E153" s="385"/>
      <c r="F153" s="400"/>
      <c r="G153" s="400"/>
      <c r="H153" s="400"/>
      <c r="I153" s="400"/>
      <c r="J153" s="400"/>
      <c r="K153" s="400"/>
      <c r="L153" s="400"/>
      <c r="M153" s="400"/>
    </row>
    <row r="154" spans="1:13" ht="16.5">
      <c r="A154" s="415"/>
      <c r="B154" s="398"/>
      <c r="C154" s="399"/>
      <c r="D154" s="385"/>
      <c r="E154" s="385"/>
      <c r="F154" s="400"/>
      <c r="G154" s="400"/>
      <c r="H154" s="400"/>
      <c r="I154" s="400"/>
      <c r="J154" s="400"/>
      <c r="K154" s="400"/>
      <c r="L154" s="400"/>
      <c r="M154" s="400"/>
    </row>
    <row r="155" spans="1:13" ht="16.5">
      <c r="A155" s="415"/>
      <c r="B155" s="398"/>
      <c r="C155" s="399"/>
      <c r="D155" s="385"/>
      <c r="E155" s="385"/>
      <c r="F155" s="400"/>
      <c r="G155" s="400"/>
      <c r="H155" s="400"/>
      <c r="I155" s="400"/>
      <c r="J155" s="400"/>
      <c r="K155" s="400"/>
      <c r="L155" s="400"/>
      <c r="M155" s="400"/>
    </row>
    <row r="156" spans="1:13" ht="16.5">
      <c r="A156" s="415"/>
      <c r="B156" s="398"/>
      <c r="C156" s="399"/>
      <c r="D156" s="385"/>
      <c r="E156" s="385"/>
      <c r="F156" s="400"/>
      <c r="G156" s="400"/>
      <c r="H156" s="400"/>
      <c r="I156" s="400"/>
      <c r="J156" s="400"/>
      <c r="K156" s="400"/>
      <c r="L156" s="400"/>
      <c r="M156" s="400"/>
    </row>
    <row r="157" spans="1:13" ht="16.5">
      <c r="A157" s="415"/>
      <c r="B157" s="398"/>
      <c r="C157" s="399"/>
      <c r="D157" s="385"/>
      <c r="E157" s="385"/>
      <c r="F157" s="400"/>
      <c r="G157" s="400"/>
      <c r="H157" s="400"/>
      <c r="I157" s="400"/>
      <c r="J157" s="400"/>
      <c r="K157" s="400"/>
      <c r="L157" s="400"/>
      <c r="M157" s="400"/>
    </row>
    <row r="158" spans="1:13" ht="16.5">
      <c r="A158" s="415"/>
      <c r="B158" s="398"/>
      <c r="C158" s="399"/>
      <c r="D158" s="385"/>
      <c r="E158" s="385"/>
      <c r="F158" s="400"/>
      <c r="G158" s="400"/>
      <c r="H158" s="400"/>
      <c r="I158" s="400"/>
      <c r="J158" s="400"/>
      <c r="K158" s="400"/>
      <c r="L158" s="400"/>
      <c r="M158" s="400"/>
    </row>
    <row r="159" spans="1:13" ht="16.5">
      <c r="A159" s="415"/>
      <c r="B159" s="398"/>
      <c r="C159" s="399"/>
      <c r="D159" s="385"/>
      <c r="E159" s="385"/>
      <c r="F159" s="400"/>
      <c r="G159" s="400"/>
      <c r="H159" s="400"/>
      <c r="I159" s="400"/>
      <c r="J159" s="400"/>
      <c r="K159" s="400"/>
      <c r="L159" s="400"/>
      <c r="M159" s="400"/>
    </row>
    <row r="160" spans="1:13" ht="16.5">
      <c r="A160" s="415"/>
      <c r="B160" s="398"/>
      <c r="C160" s="399"/>
      <c r="D160" s="385"/>
      <c r="E160" s="385"/>
      <c r="F160" s="400"/>
      <c r="G160" s="400"/>
      <c r="H160" s="400"/>
      <c r="I160" s="400"/>
      <c r="J160" s="400"/>
      <c r="K160" s="400"/>
      <c r="L160" s="400"/>
      <c r="M160" s="400"/>
    </row>
    <row r="161" spans="1:13" ht="16.5">
      <c r="A161" s="415"/>
      <c r="B161" s="398"/>
      <c r="C161" s="399"/>
      <c r="D161" s="385"/>
      <c r="E161" s="385"/>
      <c r="F161" s="400"/>
      <c r="G161" s="400"/>
      <c r="H161" s="400"/>
      <c r="I161" s="400"/>
      <c r="J161" s="400"/>
      <c r="K161" s="400"/>
      <c r="L161" s="400"/>
      <c r="M161" s="400"/>
    </row>
    <row r="162" spans="1:13" ht="16.5">
      <c r="A162" s="415"/>
      <c r="B162" s="398"/>
      <c r="C162" s="399"/>
      <c r="D162" s="385"/>
      <c r="E162" s="385"/>
      <c r="F162" s="400"/>
      <c r="G162" s="400"/>
      <c r="H162" s="400"/>
      <c r="I162" s="400"/>
      <c r="J162" s="400"/>
      <c r="K162" s="400"/>
      <c r="L162" s="400"/>
      <c r="M162" s="400"/>
    </row>
    <row r="163" spans="1:13" ht="16.5">
      <c r="A163" s="415"/>
      <c r="B163" s="398"/>
      <c r="C163" s="399"/>
      <c r="D163" s="385"/>
      <c r="E163" s="385"/>
      <c r="F163" s="400"/>
      <c r="G163" s="400"/>
      <c r="H163" s="400"/>
      <c r="I163" s="400"/>
      <c r="J163" s="400"/>
      <c r="K163" s="400"/>
      <c r="L163" s="400"/>
      <c r="M163" s="400"/>
    </row>
    <row r="164" spans="1:13" ht="16.5">
      <c r="A164" s="415"/>
      <c r="B164" s="398"/>
      <c r="C164" s="399"/>
      <c r="D164" s="385"/>
      <c r="E164" s="385"/>
      <c r="F164" s="400"/>
      <c r="G164" s="400"/>
      <c r="H164" s="400"/>
      <c r="I164" s="400"/>
      <c r="J164" s="400"/>
      <c r="K164" s="400"/>
      <c r="L164" s="400"/>
      <c r="M164" s="400"/>
    </row>
    <row r="165" spans="1:13" ht="16.5">
      <c r="A165" s="415"/>
      <c r="B165" s="398"/>
      <c r="C165" s="399"/>
      <c r="D165" s="385"/>
      <c r="E165" s="385"/>
      <c r="F165" s="400"/>
      <c r="G165" s="400"/>
      <c r="H165" s="400"/>
      <c r="I165" s="400"/>
      <c r="J165" s="400"/>
      <c r="K165" s="400"/>
      <c r="L165" s="400"/>
      <c r="M165" s="400"/>
    </row>
    <row r="166" spans="1:13" ht="16.5">
      <c r="A166" s="415"/>
      <c r="B166" s="398"/>
      <c r="C166" s="399"/>
      <c r="D166" s="385"/>
      <c r="E166" s="385"/>
      <c r="F166" s="400"/>
      <c r="G166" s="400"/>
      <c r="H166" s="400"/>
      <c r="I166" s="400"/>
      <c r="J166" s="400"/>
      <c r="K166" s="400"/>
      <c r="L166" s="400"/>
      <c r="M166" s="400"/>
    </row>
    <row r="167" spans="1:13" ht="16.5">
      <c r="A167" s="415"/>
      <c r="B167" s="398"/>
      <c r="C167" s="399"/>
      <c r="D167" s="385"/>
      <c r="E167" s="385"/>
      <c r="F167" s="400"/>
      <c r="G167" s="400"/>
      <c r="H167" s="400"/>
      <c r="I167" s="400"/>
      <c r="J167" s="400"/>
      <c r="K167" s="400"/>
      <c r="L167" s="400"/>
      <c r="M167" s="400"/>
    </row>
    <row r="168" spans="1:13" ht="16.5">
      <c r="A168" s="415"/>
      <c r="B168" s="398"/>
      <c r="C168" s="399"/>
      <c r="D168" s="385"/>
      <c r="E168" s="385"/>
      <c r="F168" s="400"/>
      <c r="G168" s="400"/>
      <c r="H168" s="400"/>
      <c r="I168" s="400"/>
      <c r="J168" s="400"/>
      <c r="K168" s="400"/>
      <c r="L168" s="400"/>
      <c r="M168" s="400"/>
    </row>
    <row r="169" spans="1:13" ht="16.5">
      <c r="A169" s="415"/>
      <c r="B169" s="398"/>
      <c r="C169" s="399"/>
      <c r="D169" s="385"/>
      <c r="E169" s="385"/>
      <c r="F169" s="400"/>
      <c r="G169" s="400"/>
      <c r="H169" s="400"/>
      <c r="I169" s="400"/>
      <c r="J169" s="400"/>
      <c r="K169" s="400"/>
      <c r="L169" s="400"/>
      <c r="M169" s="400"/>
    </row>
    <row r="170" spans="1:13" ht="16.5">
      <c r="A170" s="415"/>
      <c r="B170" s="398"/>
      <c r="C170" s="399"/>
      <c r="D170" s="385"/>
      <c r="E170" s="385"/>
      <c r="F170" s="400"/>
      <c r="G170" s="400"/>
      <c r="H170" s="400"/>
      <c r="I170" s="400"/>
      <c r="J170" s="400"/>
      <c r="K170" s="400"/>
      <c r="L170" s="400"/>
      <c r="M170" s="400"/>
    </row>
    <row r="171" spans="1:13" ht="16.5">
      <c r="A171" s="415"/>
      <c r="B171" s="398"/>
      <c r="C171" s="399"/>
      <c r="D171" s="385"/>
      <c r="E171" s="385"/>
      <c r="F171" s="400"/>
      <c r="G171" s="400"/>
      <c r="H171" s="400"/>
      <c r="I171" s="400"/>
      <c r="J171" s="400"/>
      <c r="K171" s="400"/>
      <c r="L171" s="400"/>
      <c r="M171" s="400"/>
    </row>
    <row r="172" spans="1:13" ht="16.5">
      <c r="A172" s="415"/>
      <c r="B172" s="398"/>
      <c r="C172" s="399"/>
      <c r="D172" s="385"/>
      <c r="E172" s="385"/>
      <c r="F172" s="400"/>
      <c r="G172" s="400"/>
      <c r="H172" s="400"/>
      <c r="I172" s="400"/>
      <c r="J172" s="400"/>
      <c r="K172" s="400"/>
      <c r="L172" s="400"/>
      <c r="M172" s="400"/>
    </row>
    <row r="173" spans="1:13" ht="16.5">
      <c r="A173" s="415"/>
      <c r="B173" s="398"/>
      <c r="C173" s="399"/>
      <c r="D173" s="385"/>
      <c r="E173" s="385"/>
      <c r="F173" s="400"/>
      <c r="G173" s="400"/>
      <c r="H173" s="400"/>
      <c r="I173" s="400"/>
      <c r="J173" s="400"/>
      <c r="K173" s="400"/>
      <c r="L173" s="400"/>
      <c r="M173" s="400"/>
    </row>
    <row r="174" spans="1:13" ht="16.5">
      <c r="A174" s="415"/>
      <c r="B174" s="398"/>
      <c r="C174" s="399"/>
      <c r="D174" s="385"/>
      <c r="E174" s="385"/>
      <c r="F174" s="400"/>
      <c r="G174" s="400"/>
      <c r="H174" s="400"/>
      <c r="I174" s="400"/>
      <c r="J174" s="400"/>
      <c r="K174" s="400"/>
      <c r="L174" s="400"/>
      <c r="M174" s="400"/>
    </row>
    <row r="175" spans="1:13" ht="16.5">
      <c r="A175" s="415"/>
      <c r="B175" s="398"/>
      <c r="C175" s="399"/>
      <c r="D175" s="385"/>
      <c r="E175" s="385"/>
      <c r="F175" s="400"/>
      <c r="G175" s="400"/>
      <c r="H175" s="400"/>
      <c r="I175" s="400"/>
      <c r="J175" s="400"/>
      <c r="K175" s="400"/>
      <c r="L175" s="400"/>
      <c r="M175" s="400"/>
    </row>
    <row r="176" spans="1:13" ht="16.5">
      <c r="A176" s="415"/>
      <c r="B176" s="398"/>
      <c r="C176" s="399"/>
      <c r="D176" s="385"/>
      <c r="E176" s="385"/>
      <c r="F176" s="400"/>
      <c r="G176" s="400"/>
      <c r="H176" s="400"/>
      <c r="I176" s="400"/>
      <c r="J176" s="400"/>
      <c r="K176" s="400"/>
      <c r="L176" s="400"/>
      <c r="M176" s="400"/>
    </row>
    <row r="177" spans="1:13" ht="16.5">
      <c r="A177" s="415"/>
      <c r="B177" s="398"/>
      <c r="C177" s="399"/>
      <c r="D177" s="385"/>
      <c r="E177" s="385"/>
      <c r="F177" s="400"/>
      <c r="G177" s="400"/>
      <c r="H177" s="400"/>
      <c r="I177" s="400"/>
      <c r="J177" s="400"/>
      <c r="K177" s="400"/>
      <c r="L177" s="400"/>
      <c r="M177" s="400"/>
    </row>
    <row r="178" spans="1:13" ht="16.5">
      <c r="A178" s="415"/>
      <c r="B178" s="398"/>
      <c r="C178" s="399"/>
      <c r="D178" s="385"/>
      <c r="E178" s="385"/>
      <c r="F178" s="400"/>
      <c r="G178" s="400"/>
      <c r="H178" s="400"/>
      <c r="I178" s="400"/>
      <c r="J178" s="400"/>
      <c r="K178" s="400"/>
      <c r="L178" s="400"/>
      <c r="M178" s="400"/>
    </row>
    <row r="179" spans="1:13" ht="16.5">
      <c r="A179" s="415"/>
      <c r="B179" s="398"/>
      <c r="C179" s="399"/>
      <c r="D179" s="385"/>
      <c r="E179" s="385"/>
      <c r="F179" s="400"/>
      <c r="G179" s="400"/>
      <c r="H179" s="400"/>
      <c r="I179" s="400"/>
      <c r="J179" s="400"/>
      <c r="K179" s="400"/>
      <c r="L179" s="400"/>
      <c r="M179" s="400"/>
    </row>
    <row r="180" spans="1:13" ht="16.5">
      <c r="A180" s="415"/>
      <c r="B180" s="398"/>
      <c r="C180" s="399"/>
      <c r="D180" s="385"/>
      <c r="E180" s="385"/>
      <c r="F180" s="400"/>
      <c r="G180" s="400"/>
      <c r="H180" s="400"/>
      <c r="I180" s="400"/>
      <c r="J180" s="400"/>
      <c r="K180" s="400"/>
      <c r="L180" s="400"/>
      <c r="M180" s="400"/>
    </row>
    <row r="181" spans="1:13" ht="16.5">
      <c r="A181" s="415"/>
      <c r="B181" s="398"/>
      <c r="C181" s="399"/>
      <c r="D181" s="385"/>
      <c r="E181" s="385"/>
      <c r="F181" s="400"/>
      <c r="G181" s="400"/>
      <c r="H181" s="400"/>
      <c r="I181" s="400"/>
      <c r="J181" s="400"/>
      <c r="K181" s="400"/>
      <c r="L181" s="400"/>
      <c r="M181" s="400"/>
    </row>
    <row r="182" spans="1:13" ht="16.5">
      <c r="A182" s="415"/>
      <c r="B182" s="398"/>
      <c r="C182" s="399"/>
      <c r="D182" s="385"/>
      <c r="E182" s="385"/>
      <c r="F182" s="400"/>
      <c r="G182" s="400"/>
      <c r="H182" s="400"/>
      <c r="I182" s="400"/>
      <c r="J182" s="400"/>
      <c r="K182" s="400"/>
      <c r="L182" s="400"/>
      <c r="M182" s="400"/>
    </row>
    <row r="183" spans="1:13" ht="16.5">
      <c r="A183" s="415"/>
      <c r="B183" s="398"/>
      <c r="C183" s="399"/>
      <c r="D183" s="385"/>
      <c r="E183" s="385"/>
      <c r="F183" s="400"/>
      <c r="G183" s="400"/>
      <c r="H183" s="400"/>
      <c r="I183" s="400"/>
      <c r="J183" s="400"/>
      <c r="K183" s="400"/>
      <c r="L183" s="400"/>
      <c r="M183" s="400"/>
    </row>
    <row r="184" spans="1:13" ht="16.5">
      <c r="A184" s="415"/>
      <c r="B184" s="398"/>
      <c r="C184" s="399"/>
      <c r="D184" s="385"/>
      <c r="E184" s="385"/>
      <c r="F184" s="400"/>
      <c r="G184" s="400"/>
      <c r="H184" s="400"/>
      <c r="I184" s="400"/>
      <c r="J184" s="400"/>
      <c r="K184" s="400"/>
      <c r="L184" s="400"/>
      <c r="M184" s="400"/>
    </row>
    <row r="185" spans="1:13" ht="16.5">
      <c r="A185" s="415"/>
      <c r="B185" s="398"/>
      <c r="C185" s="399"/>
      <c r="D185" s="385"/>
      <c r="E185" s="385"/>
      <c r="F185" s="400"/>
      <c r="G185" s="400"/>
      <c r="H185" s="400"/>
      <c r="I185" s="400"/>
      <c r="J185" s="400"/>
      <c r="K185" s="400"/>
      <c r="L185" s="400"/>
      <c r="M185" s="400"/>
    </row>
    <row r="186" spans="1:13" ht="16.5">
      <c r="A186" s="415"/>
      <c r="B186" s="398"/>
      <c r="C186" s="399"/>
      <c r="D186" s="385"/>
      <c r="E186" s="385"/>
      <c r="F186" s="400"/>
      <c r="G186" s="400"/>
      <c r="H186" s="400"/>
      <c r="I186" s="400"/>
      <c r="J186" s="400"/>
      <c r="K186" s="400"/>
      <c r="L186" s="400"/>
      <c r="M186" s="400"/>
    </row>
    <row r="187" spans="1:13" ht="16.5">
      <c r="A187" s="415"/>
      <c r="B187" s="398"/>
      <c r="C187" s="399"/>
      <c r="D187" s="385"/>
      <c r="E187" s="385"/>
      <c r="F187" s="400"/>
      <c r="G187" s="400"/>
      <c r="H187" s="400"/>
      <c r="I187" s="400"/>
      <c r="J187" s="400"/>
      <c r="K187" s="400"/>
      <c r="L187" s="400"/>
      <c r="M187" s="400"/>
    </row>
    <row r="188" spans="1:13" ht="16.5">
      <c r="A188" s="415"/>
      <c r="B188" s="398"/>
      <c r="C188" s="399"/>
      <c r="D188" s="385"/>
      <c r="E188" s="385"/>
      <c r="F188" s="400"/>
      <c r="G188" s="400"/>
      <c r="H188" s="400"/>
      <c r="I188" s="400"/>
      <c r="J188" s="400"/>
      <c r="K188" s="400"/>
      <c r="L188" s="400"/>
      <c r="M188" s="400"/>
    </row>
    <row r="189" spans="1:13" ht="16.5">
      <c r="A189" s="415"/>
      <c r="B189" s="398"/>
      <c r="C189" s="399"/>
      <c r="D189" s="385"/>
      <c r="E189" s="385"/>
      <c r="F189" s="400"/>
      <c r="G189" s="400"/>
      <c r="H189" s="400"/>
      <c r="I189" s="400"/>
      <c r="J189" s="400"/>
      <c r="K189" s="400"/>
      <c r="L189" s="400"/>
      <c r="M189" s="400"/>
    </row>
    <row r="190" spans="1:13" ht="16.5">
      <c r="A190" s="415"/>
      <c r="B190" s="398"/>
      <c r="C190" s="399"/>
      <c r="D190" s="385"/>
      <c r="E190" s="385"/>
      <c r="F190" s="400"/>
      <c r="G190" s="400"/>
      <c r="H190" s="400"/>
      <c r="I190" s="400"/>
      <c r="J190" s="400"/>
      <c r="K190" s="400"/>
      <c r="L190" s="400"/>
      <c r="M190" s="400"/>
    </row>
    <row r="191" spans="1:13" ht="16.5">
      <c r="A191" s="415"/>
      <c r="B191" s="398"/>
      <c r="C191" s="399"/>
      <c r="D191" s="385"/>
      <c r="E191" s="385"/>
      <c r="F191" s="400"/>
      <c r="G191" s="400"/>
      <c r="H191" s="400"/>
      <c r="I191" s="400"/>
      <c r="J191" s="400"/>
      <c r="K191" s="400"/>
      <c r="L191" s="400"/>
      <c r="M191" s="400"/>
    </row>
    <row r="192" spans="1:13" ht="16.5">
      <c r="A192" s="415"/>
      <c r="B192" s="398"/>
      <c r="C192" s="399"/>
      <c r="D192" s="385"/>
      <c r="E192" s="385"/>
      <c r="F192" s="400"/>
      <c r="G192" s="400"/>
      <c r="H192" s="400"/>
      <c r="I192" s="400"/>
      <c r="J192" s="400"/>
      <c r="K192" s="400"/>
      <c r="L192" s="400"/>
      <c r="M192" s="400"/>
    </row>
    <row r="193" spans="1:13" ht="16.5">
      <c r="A193" s="415"/>
      <c r="B193" s="398"/>
      <c r="C193" s="399"/>
      <c r="D193" s="385"/>
      <c r="E193" s="385"/>
      <c r="F193" s="400"/>
      <c r="G193" s="400"/>
      <c r="H193" s="400"/>
      <c r="I193" s="400"/>
      <c r="J193" s="400"/>
      <c r="K193" s="400"/>
      <c r="L193" s="400"/>
      <c r="M193" s="400"/>
    </row>
    <row r="194" spans="1:13" ht="16.5">
      <c r="A194" s="415"/>
      <c r="B194" s="398"/>
      <c r="C194" s="399"/>
      <c r="D194" s="385"/>
      <c r="E194" s="385"/>
      <c r="F194" s="400"/>
      <c r="G194" s="400"/>
      <c r="H194" s="400"/>
      <c r="I194" s="400"/>
      <c r="J194" s="400"/>
      <c r="K194" s="400"/>
      <c r="L194" s="400"/>
      <c r="M194" s="400"/>
    </row>
    <row r="195" spans="1:13" ht="16.5">
      <c r="A195" s="415"/>
      <c r="B195" s="398"/>
      <c r="C195" s="399"/>
      <c r="D195" s="385"/>
      <c r="E195" s="385"/>
      <c r="F195" s="400"/>
      <c r="G195" s="400"/>
      <c r="H195" s="400"/>
      <c r="I195" s="400"/>
      <c r="J195" s="400"/>
      <c r="K195" s="400"/>
      <c r="L195" s="400"/>
      <c r="M195" s="400"/>
    </row>
    <row r="196" spans="1:13" ht="16.5">
      <c r="A196" s="415"/>
      <c r="B196" s="398"/>
      <c r="C196" s="399"/>
      <c r="D196" s="385"/>
      <c r="E196" s="385"/>
      <c r="F196" s="400"/>
      <c r="G196" s="400"/>
      <c r="H196" s="400"/>
      <c r="I196" s="400"/>
      <c r="J196" s="400"/>
      <c r="K196" s="400"/>
      <c r="L196" s="400"/>
      <c r="M196" s="400"/>
    </row>
    <row r="197" spans="1:13" ht="16.5">
      <c r="A197" s="415"/>
      <c r="B197" s="398"/>
      <c r="C197" s="399"/>
      <c r="D197" s="385"/>
      <c r="E197" s="385"/>
      <c r="F197" s="400"/>
      <c r="G197" s="400"/>
      <c r="H197" s="400"/>
      <c r="I197" s="400"/>
      <c r="J197" s="400"/>
      <c r="K197" s="400"/>
      <c r="L197" s="400"/>
      <c r="M197" s="400"/>
    </row>
    <row r="198" spans="1:13" ht="16.5">
      <c r="A198" s="415"/>
      <c r="B198" s="398"/>
      <c r="C198" s="399"/>
      <c r="D198" s="385"/>
      <c r="E198" s="385"/>
      <c r="F198" s="400"/>
      <c r="G198" s="400"/>
      <c r="H198" s="400"/>
      <c r="I198" s="400"/>
      <c r="J198" s="400"/>
      <c r="K198" s="400"/>
      <c r="L198" s="400"/>
      <c r="M198" s="400"/>
    </row>
    <row r="199" spans="1:13" ht="16.5">
      <c r="A199" s="415"/>
      <c r="B199" s="398"/>
      <c r="C199" s="399"/>
      <c r="D199" s="385"/>
      <c r="E199" s="385"/>
      <c r="F199" s="400"/>
      <c r="G199" s="400"/>
      <c r="H199" s="400"/>
      <c r="I199" s="400"/>
      <c r="J199" s="400"/>
      <c r="K199" s="400"/>
      <c r="L199" s="400"/>
      <c r="M199" s="400"/>
    </row>
    <row r="200" spans="1:13" ht="16.5">
      <c r="A200" s="415"/>
      <c r="B200" s="398"/>
      <c r="C200" s="399"/>
      <c r="D200" s="385"/>
      <c r="E200" s="385"/>
      <c r="F200" s="400"/>
      <c r="G200" s="400"/>
      <c r="H200" s="400"/>
      <c r="I200" s="400"/>
      <c r="J200" s="400"/>
      <c r="K200" s="400"/>
      <c r="L200" s="400"/>
      <c r="M200" s="400"/>
    </row>
    <row r="201" spans="1:13" ht="16.5">
      <c r="A201" s="415"/>
      <c r="B201" s="398"/>
      <c r="C201" s="399"/>
      <c r="D201" s="385"/>
      <c r="E201" s="385"/>
      <c r="F201" s="400"/>
      <c r="G201" s="400"/>
      <c r="H201" s="400"/>
      <c r="I201" s="400"/>
      <c r="J201" s="400"/>
      <c r="K201" s="400"/>
      <c r="L201" s="400"/>
      <c r="M201" s="400"/>
    </row>
    <row r="202" spans="1:13" ht="16.5">
      <c r="A202" s="415"/>
      <c r="B202" s="398"/>
      <c r="C202" s="399"/>
      <c r="D202" s="385"/>
      <c r="E202" s="385"/>
      <c r="F202" s="400"/>
      <c r="G202" s="400"/>
      <c r="H202" s="400"/>
      <c r="I202" s="400"/>
      <c r="J202" s="400"/>
      <c r="K202" s="400"/>
      <c r="L202" s="400"/>
      <c r="M202" s="400"/>
    </row>
    <row r="203" spans="1:13" ht="16.5">
      <c r="A203" s="415"/>
      <c r="B203" s="398"/>
      <c r="C203" s="399"/>
      <c r="D203" s="385"/>
      <c r="E203" s="385"/>
      <c r="F203" s="400"/>
      <c r="G203" s="400"/>
      <c r="H203" s="400"/>
      <c r="I203" s="400"/>
      <c r="J203" s="400"/>
      <c r="K203" s="400"/>
      <c r="L203" s="400"/>
      <c r="M203" s="400"/>
    </row>
    <row r="204" spans="1:13" ht="16.5">
      <c r="A204" s="415"/>
      <c r="B204" s="398"/>
      <c r="C204" s="399"/>
      <c r="D204" s="385"/>
      <c r="E204" s="385"/>
      <c r="F204" s="400"/>
      <c r="G204" s="400"/>
      <c r="H204" s="400"/>
      <c r="I204" s="400"/>
      <c r="J204" s="400"/>
      <c r="K204" s="400"/>
      <c r="L204" s="400"/>
      <c r="M204" s="400"/>
    </row>
    <row r="205" spans="1:13" ht="16.5">
      <c r="A205" s="415"/>
      <c r="B205" s="398"/>
      <c r="C205" s="399"/>
      <c r="D205" s="385"/>
      <c r="E205" s="385"/>
      <c r="F205" s="400"/>
      <c r="G205" s="400"/>
      <c r="H205" s="400"/>
      <c r="I205" s="400"/>
      <c r="J205" s="400"/>
      <c r="K205" s="400"/>
      <c r="L205" s="400"/>
      <c r="M205" s="400"/>
    </row>
    <row r="206" spans="1:13" ht="16.5">
      <c r="A206" s="415"/>
      <c r="B206" s="398"/>
      <c r="C206" s="399"/>
      <c r="D206" s="385"/>
      <c r="E206" s="385"/>
      <c r="F206" s="400"/>
      <c r="G206" s="400"/>
      <c r="H206" s="400"/>
      <c r="I206" s="400"/>
      <c r="J206" s="400"/>
      <c r="K206" s="400"/>
      <c r="L206" s="400"/>
      <c r="M206" s="400"/>
    </row>
    <row r="207" spans="1:13" ht="16.5">
      <c r="A207" s="415"/>
      <c r="B207" s="398"/>
      <c r="C207" s="399"/>
      <c r="D207" s="385"/>
      <c r="E207" s="385"/>
      <c r="F207" s="400"/>
      <c r="G207" s="400"/>
      <c r="H207" s="400"/>
      <c r="I207" s="400"/>
      <c r="J207" s="400"/>
      <c r="K207" s="400"/>
      <c r="L207" s="400"/>
      <c r="M207" s="400"/>
    </row>
    <row r="208" spans="1:13" ht="16.5">
      <c r="A208" s="415"/>
      <c r="B208" s="398"/>
      <c r="C208" s="399"/>
      <c r="D208" s="385"/>
      <c r="E208" s="385"/>
      <c r="F208" s="400"/>
      <c r="G208" s="400"/>
      <c r="H208" s="400"/>
      <c r="I208" s="400"/>
      <c r="J208" s="400"/>
      <c r="K208" s="400"/>
      <c r="L208" s="400"/>
      <c r="M208" s="400"/>
    </row>
    <row r="209" spans="1:13" ht="16.5">
      <c r="A209" s="415"/>
      <c r="B209" s="398"/>
      <c r="C209" s="399"/>
      <c r="D209" s="385"/>
      <c r="E209" s="385"/>
      <c r="F209" s="400"/>
      <c r="G209" s="400"/>
      <c r="H209" s="400"/>
      <c r="I209" s="400"/>
      <c r="J209" s="400"/>
      <c r="K209" s="400"/>
      <c r="L209" s="400"/>
      <c r="M209" s="400"/>
    </row>
    <row r="210" spans="1:13" ht="16.5">
      <c r="A210" s="415"/>
      <c r="B210" s="398"/>
      <c r="C210" s="399"/>
      <c r="D210" s="385"/>
      <c r="E210" s="385"/>
      <c r="F210" s="400"/>
      <c r="G210" s="400"/>
      <c r="H210" s="400"/>
      <c r="I210" s="400"/>
      <c r="J210" s="400"/>
      <c r="K210" s="400"/>
      <c r="L210" s="400"/>
      <c r="M210" s="400"/>
    </row>
    <row r="211" spans="1:13" ht="16.5">
      <c r="A211" s="415"/>
      <c r="B211" s="398"/>
      <c r="C211" s="399"/>
      <c r="D211" s="385"/>
      <c r="E211" s="385"/>
      <c r="F211" s="400"/>
      <c r="G211" s="400"/>
      <c r="H211" s="400"/>
      <c r="I211" s="400"/>
      <c r="J211" s="400"/>
      <c r="K211" s="400"/>
      <c r="L211" s="400"/>
      <c r="M211" s="400"/>
    </row>
    <row r="212" spans="1:13" ht="16.5">
      <c r="A212" s="415"/>
      <c r="B212" s="398"/>
      <c r="C212" s="399"/>
      <c r="D212" s="385"/>
      <c r="E212" s="385"/>
      <c r="F212" s="400"/>
      <c r="G212" s="400"/>
      <c r="H212" s="400"/>
      <c r="I212" s="400"/>
      <c r="J212" s="400"/>
      <c r="K212" s="400"/>
      <c r="L212" s="400"/>
      <c r="M212" s="400"/>
    </row>
    <row r="213" spans="1:13" ht="16.5">
      <c r="A213" s="415"/>
      <c r="B213" s="398"/>
      <c r="C213" s="399"/>
      <c r="D213" s="385"/>
      <c r="E213" s="385"/>
      <c r="F213" s="400"/>
      <c r="G213" s="400"/>
      <c r="H213" s="400"/>
      <c r="I213" s="400"/>
      <c r="J213" s="400"/>
      <c r="K213" s="400"/>
      <c r="L213" s="400"/>
      <c r="M213" s="400"/>
    </row>
    <row r="214" spans="1:13" ht="16.5">
      <c r="A214" s="415"/>
      <c r="B214" s="398"/>
      <c r="C214" s="399"/>
      <c r="D214" s="385"/>
      <c r="E214" s="385"/>
      <c r="F214" s="400"/>
      <c r="G214" s="400"/>
      <c r="H214" s="400"/>
      <c r="I214" s="400"/>
      <c r="J214" s="400"/>
      <c r="K214" s="400"/>
      <c r="L214" s="400"/>
      <c r="M214" s="400"/>
    </row>
    <row r="215" spans="1:13" ht="16.5">
      <c r="A215" s="415"/>
      <c r="B215" s="398"/>
      <c r="C215" s="399"/>
      <c r="D215" s="385"/>
      <c r="E215" s="385"/>
      <c r="F215" s="400"/>
      <c r="G215" s="400"/>
      <c r="H215" s="400"/>
      <c r="I215" s="400"/>
      <c r="J215" s="400"/>
      <c r="K215" s="400"/>
      <c r="L215" s="400"/>
      <c r="M215" s="400"/>
    </row>
    <row r="216" spans="1:13" ht="16.5">
      <c r="A216" s="415"/>
      <c r="B216" s="398"/>
      <c r="C216" s="399"/>
      <c r="D216" s="385"/>
      <c r="E216" s="385"/>
      <c r="F216" s="400"/>
      <c r="G216" s="400"/>
      <c r="H216" s="400"/>
      <c r="I216" s="400"/>
      <c r="J216" s="400"/>
      <c r="K216" s="400"/>
      <c r="L216" s="400"/>
      <c r="M216" s="400"/>
    </row>
    <row r="217" spans="1:13" ht="16.5">
      <c r="A217" s="415"/>
      <c r="B217" s="398"/>
      <c r="C217" s="399"/>
      <c r="D217" s="385"/>
      <c r="E217" s="385"/>
      <c r="F217" s="400"/>
      <c r="G217" s="400"/>
      <c r="H217" s="400"/>
      <c r="I217" s="400"/>
      <c r="J217" s="400"/>
      <c r="K217" s="400"/>
      <c r="L217" s="400"/>
      <c r="M217" s="400"/>
    </row>
    <row r="218" spans="1:13" ht="16.5">
      <c r="A218" s="415"/>
      <c r="B218" s="398"/>
      <c r="C218" s="399"/>
      <c r="D218" s="385"/>
      <c r="E218" s="385"/>
      <c r="F218" s="400"/>
      <c r="G218" s="400"/>
      <c r="H218" s="400"/>
      <c r="I218" s="400"/>
      <c r="J218" s="400"/>
      <c r="K218" s="400"/>
      <c r="L218" s="400"/>
      <c r="M218" s="400"/>
    </row>
    <row r="219" spans="1:13" ht="16.5">
      <c r="A219" s="415"/>
      <c r="B219" s="398"/>
      <c r="C219" s="399"/>
      <c r="D219" s="385"/>
      <c r="E219" s="385"/>
      <c r="F219" s="400"/>
      <c r="G219" s="400"/>
      <c r="H219" s="400"/>
      <c r="I219" s="400"/>
      <c r="J219" s="400"/>
      <c r="K219" s="400"/>
      <c r="L219" s="400"/>
      <c r="M219" s="400"/>
    </row>
    <row r="220" spans="1:13" ht="16.5">
      <c r="A220" s="415"/>
      <c r="B220" s="398"/>
      <c r="C220" s="399"/>
      <c r="D220" s="385"/>
      <c r="E220" s="385"/>
      <c r="F220" s="400"/>
      <c r="G220" s="400"/>
      <c r="H220" s="400"/>
      <c r="I220" s="400"/>
      <c r="J220" s="400"/>
      <c r="K220" s="400"/>
      <c r="L220" s="400"/>
      <c r="M220" s="400"/>
    </row>
    <row r="221" spans="1:13" ht="16.5">
      <c r="A221" s="415"/>
      <c r="B221" s="398"/>
      <c r="C221" s="399"/>
      <c r="D221" s="385"/>
      <c r="E221" s="385"/>
      <c r="F221" s="400"/>
      <c r="G221" s="400"/>
      <c r="H221" s="400"/>
      <c r="I221" s="400"/>
      <c r="J221" s="400"/>
      <c r="K221" s="400"/>
      <c r="L221" s="400"/>
      <c r="M221" s="400"/>
    </row>
    <row r="222" spans="1:13" ht="16.5">
      <c r="A222" s="415"/>
      <c r="B222" s="398"/>
      <c r="C222" s="399"/>
      <c r="D222" s="385"/>
      <c r="E222" s="385"/>
      <c r="F222" s="400"/>
      <c r="G222" s="400"/>
      <c r="H222" s="400"/>
      <c r="I222" s="400"/>
      <c r="J222" s="400"/>
      <c r="K222" s="400"/>
      <c r="L222" s="400"/>
      <c r="M222" s="400"/>
    </row>
    <row r="223" spans="1:13" ht="16.5">
      <c r="A223" s="415"/>
      <c r="B223" s="398"/>
      <c r="C223" s="399"/>
      <c r="D223" s="385"/>
      <c r="E223" s="385"/>
      <c r="F223" s="400"/>
      <c r="G223" s="400"/>
      <c r="H223" s="400"/>
      <c r="I223" s="400"/>
      <c r="J223" s="400"/>
      <c r="K223" s="400"/>
      <c r="L223" s="400"/>
      <c r="M223" s="400"/>
    </row>
    <row r="224" spans="1:13" ht="16.5">
      <c r="A224" s="415"/>
      <c r="B224" s="398"/>
      <c r="C224" s="399"/>
      <c r="D224" s="385"/>
      <c r="E224" s="385"/>
      <c r="F224" s="400"/>
      <c r="G224" s="400"/>
      <c r="H224" s="400"/>
      <c r="I224" s="400"/>
      <c r="J224" s="400"/>
      <c r="K224" s="400"/>
      <c r="L224" s="400"/>
      <c r="M224" s="400"/>
    </row>
    <row r="225" spans="1:13" ht="16.5">
      <c r="A225" s="415"/>
      <c r="B225" s="398"/>
      <c r="C225" s="399"/>
      <c r="D225" s="385"/>
      <c r="E225" s="385"/>
      <c r="F225" s="400"/>
      <c r="G225" s="400"/>
      <c r="H225" s="400"/>
      <c r="I225" s="400"/>
      <c r="J225" s="400"/>
      <c r="K225" s="400"/>
      <c r="L225" s="400"/>
      <c r="M225" s="400"/>
    </row>
    <row r="226" spans="1:13" ht="16.5">
      <c r="A226" s="415"/>
      <c r="B226" s="398"/>
      <c r="C226" s="399"/>
      <c r="D226" s="385"/>
      <c r="E226" s="385"/>
      <c r="F226" s="400"/>
      <c r="G226" s="400"/>
      <c r="H226" s="400"/>
      <c r="I226" s="400"/>
      <c r="J226" s="400"/>
      <c r="K226" s="400"/>
      <c r="L226" s="400"/>
      <c r="M226" s="400"/>
    </row>
    <row r="227" spans="1:13" ht="16.5">
      <c r="A227" s="415"/>
      <c r="B227" s="398"/>
      <c r="C227" s="399"/>
      <c r="D227" s="385"/>
      <c r="E227" s="385"/>
      <c r="F227" s="400"/>
      <c r="G227" s="400"/>
      <c r="H227" s="400"/>
      <c r="I227" s="400"/>
      <c r="J227" s="400"/>
      <c r="K227" s="400"/>
      <c r="L227" s="400"/>
      <c r="M227" s="400"/>
    </row>
    <row r="228" spans="1:13" ht="16.5">
      <c r="A228" s="415"/>
      <c r="B228" s="398"/>
      <c r="C228" s="399"/>
      <c r="D228" s="385"/>
      <c r="E228" s="385"/>
      <c r="F228" s="400"/>
      <c r="G228" s="400"/>
      <c r="H228" s="400"/>
      <c r="I228" s="400"/>
      <c r="J228" s="400"/>
      <c r="K228" s="400"/>
      <c r="L228" s="400"/>
      <c r="M228" s="400"/>
    </row>
    <row r="229" spans="1:13" ht="16.5">
      <c r="A229" s="415"/>
      <c r="B229" s="398"/>
      <c r="C229" s="399"/>
      <c r="D229" s="385"/>
      <c r="E229" s="385"/>
      <c r="F229" s="400"/>
      <c r="G229" s="400"/>
      <c r="H229" s="400"/>
      <c r="I229" s="400"/>
      <c r="J229" s="400"/>
      <c r="K229" s="400"/>
      <c r="L229" s="400"/>
      <c r="M229" s="400"/>
    </row>
    <row r="230" spans="1:13" ht="16.5">
      <c r="A230" s="415"/>
      <c r="B230" s="398"/>
      <c r="C230" s="399"/>
      <c r="D230" s="385"/>
      <c r="E230" s="385"/>
      <c r="F230" s="400"/>
      <c r="G230" s="400"/>
      <c r="H230" s="400"/>
      <c r="I230" s="400"/>
      <c r="J230" s="400"/>
      <c r="K230" s="400"/>
      <c r="L230" s="400"/>
      <c r="M230" s="400"/>
    </row>
    <row r="231" spans="1:13" ht="16.5">
      <c r="A231" s="415"/>
      <c r="B231" s="398"/>
      <c r="C231" s="399"/>
      <c r="D231" s="385"/>
      <c r="E231" s="385"/>
      <c r="F231" s="400"/>
      <c r="G231" s="400"/>
      <c r="H231" s="400"/>
      <c r="I231" s="400"/>
      <c r="J231" s="400"/>
      <c r="K231" s="400"/>
      <c r="L231" s="400"/>
      <c r="M231" s="400"/>
    </row>
    <row r="232" spans="1:13" ht="16.5">
      <c r="A232" s="415"/>
      <c r="B232" s="398"/>
      <c r="C232" s="399"/>
      <c r="D232" s="385"/>
      <c r="E232" s="385"/>
      <c r="F232" s="400"/>
      <c r="G232" s="400"/>
      <c r="H232" s="400"/>
      <c r="I232" s="400"/>
      <c r="J232" s="400"/>
      <c r="K232" s="400"/>
      <c r="L232" s="400"/>
      <c r="M232" s="400"/>
    </row>
    <row r="233" spans="1:13" ht="16.5">
      <c r="A233" s="415"/>
      <c r="B233" s="398"/>
      <c r="C233" s="399"/>
      <c r="D233" s="385"/>
      <c r="E233" s="385"/>
      <c r="F233" s="400"/>
      <c r="G233" s="400"/>
      <c r="H233" s="400"/>
      <c r="I233" s="400"/>
      <c r="J233" s="400"/>
      <c r="K233" s="400"/>
      <c r="L233" s="400"/>
      <c r="M233" s="400"/>
    </row>
    <row r="234" spans="1:13" ht="16.5">
      <c r="A234" s="415"/>
      <c r="B234" s="398"/>
      <c r="C234" s="399"/>
      <c r="D234" s="385"/>
      <c r="E234" s="385"/>
      <c r="F234" s="400"/>
      <c r="G234" s="400"/>
      <c r="H234" s="400"/>
      <c r="I234" s="400"/>
      <c r="J234" s="400"/>
      <c r="K234" s="400"/>
      <c r="L234" s="400"/>
      <c r="M234" s="400"/>
    </row>
    <row r="235" spans="1:13" ht="16.5">
      <c r="A235" s="415"/>
      <c r="B235" s="398"/>
      <c r="C235" s="399"/>
      <c r="D235" s="385"/>
      <c r="E235" s="385"/>
      <c r="F235" s="400"/>
      <c r="G235" s="400"/>
      <c r="H235" s="400"/>
      <c r="I235" s="400"/>
      <c r="J235" s="400"/>
      <c r="K235" s="400"/>
      <c r="L235" s="400"/>
      <c r="M235" s="400"/>
    </row>
    <row r="236" spans="1:13" ht="16.5">
      <c r="A236" s="415"/>
      <c r="B236" s="398"/>
      <c r="C236" s="399"/>
      <c r="D236" s="385"/>
      <c r="E236" s="385"/>
      <c r="F236" s="400"/>
      <c r="G236" s="400"/>
      <c r="H236" s="400"/>
      <c r="I236" s="400"/>
      <c r="J236" s="400"/>
      <c r="K236" s="400"/>
      <c r="L236" s="400"/>
      <c r="M236" s="400"/>
    </row>
    <row r="237" spans="1:13" ht="16.5">
      <c r="A237" s="415"/>
      <c r="B237" s="398"/>
      <c r="C237" s="399"/>
      <c r="D237" s="385"/>
      <c r="E237" s="385"/>
      <c r="F237" s="400"/>
      <c r="G237" s="400"/>
      <c r="H237" s="400"/>
      <c r="I237" s="400"/>
      <c r="J237" s="400"/>
      <c r="K237" s="400"/>
      <c r="L237" s="400"/>
      <c r="M237" s="400"/>
    </row>
    <row r="238" spans="1:13" ht="16.5">
      <c r="A238" s="415"/>
      <c r="B238" s="398"/>
      <c r="C238" s="399"/>
      <c r="D238" s="385"/>
      <c r="E238" s="385"/>
      <c r="F238" s="400"/>
      <c r="G238" s="400"/>
      <c r="H238" s="400"/>
      <c r="I238" s="400"/>
      <c r="J238" s="400"/>
      <c r="K238" s="400"/>
      <c r="L238" s="400"/>
      <c r="M238" s="400"/>
    </row>
    <row r="239" spans="1:13" ht="16.5">
      <c r="A239" s="415"/>
      <c r="B239" s="398"/>
      <c r="C239" s="399"/>
      <c r="D239" s="385"/>
      <c r="E239" s="385"/>
      <c r="F239" s="400"/>
      <c r="G239" s="400"/>
      <c r="H239" s="400"/>
      <c r="I239" s="400"/>
      <c r="J239" s="400"/>
      <c r="K239" s="400"/>
      <c r="L239" s="400"/>
      <c r="M239" s="400"/>
    </row>
    <row r="240" spans="1:13" ht="16.5">
      <c r="A240" s="415"/>
      <c r="B240" s="398"/>
      <c r="C240" s="399"/>
      <c r="D240" s="385"/>
      <c r="E240" s="385"/>
      <c r="F240" s="400"/>
      <c r="G240" s="400"/>
      <c r="H240" s="400"/>
      <c r="I240" s="400"/>
      <c r="J240" s="400"/>
      <c r="K240" s="400"/>
      <c r="L240" s="400"/>
      <c r="M240" s="400"/>
    </row>
    <row r="241" spans="1:13" ht="16.5">
      <c r="A241" s="415"/>
      <c r="B241" s="398"/>
      <c r="C241" s="399"/>
      <c r="D241" s="385"/>
      <c r="E241" s="385"/>
      <c r="F241" s="400"/>
      <c r="G241" s="400"/>
      <c r="H241" s="400"/>
      <c r="I241" s="400"/>
      <c r="J241" s="400"/>
      <c r="K241" s="400"/>
      <c r="L241" s="400"/>
      <c r="M241" s="400"/>
    </row>
    <row r="242" spans="1:13" ht="16.5">
      <c r="A242" s="415"/>
      <c r="B242" s="398"/>
      <c r="C242" s="399"/>
      <c r="D242" s="385"/>
      <c r="E242" s="385"/>
      <c r="F242" s="400"/>
      <c r="G242" s="400"/>
      <c r="H242" s="400"/>
      <c r="I242" s="400"/>
      <c r="J242" s="400"/>
      <c r="K242" s="400"/>
      <c r="L242" s="400"/>
      <c r="M242" s="400"/>
    </row>
    <row r="243" spans="1:13" ht="16.5">
      <c r="A243" s="415"/>
      <c r="B243" s="398"/>
      <c r="C243" s="399"/>
      <c r="D243" s="385"/>
      <c r="E243" s="385"/>
      <c r="F243" s="400"/>
      <c r="G243" s="400"/>
      <c r="H243" s="400"/>
      <c r="I243" s="400"/>
      <c r="J243" s="400"/>
      <c r="K243" s="400"/>
      <c r="L243" s="400"/>
      <c r="M243" s="400"/>
    </row>
  </sheetData>
  <sheetProtection/>
  <mergeCells count="15">
    <mergeCell ref="B25:L25"/>
    <mergeCell ref="B40:M40"/>
    <mergeCell ref="B48:L48"/>
    <mergeCell ref="D5:D6"/>
    <mergeCell ref="E5:E6"/>
    <mergeCell ref="F5:J5"/>
    <mergeCell ref="K5:K6"/>
    <mergeCell ref="L5:L6"/>
    <mergeCell ref="M5:M6"/>
    <mergeCell ref="A2:M2"/>
    <mergeCell ref="A3:M3"/>
    <mergeCell ref="A5:A6"/>
    <mergeCell ref="B5:B6"/>
    <mergeCell ref="C5:C6"/>
    <mergeCell ref="B7:L7"/>
  </mergeCells>
  <printOptions horizontalCentered="1"/>
  <pageMargins left="0.2362204724409449" right="0.1968503937007874" top="0.2755905511811024" bottom="0.31496062992125984" header="0.1968503937007874" footer="0.2"/>
  <pageSetup fitToHeight="0" fitToWidth="1" horizontalDpi="600" verticalDpi="600" orientation="landscape" paperSize="9" scale="74" r:id="rId1"/>
  <headerFooter alignWithMargins="0">
    <oddFooter>&amp;R&amp;"Times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9"/>
  <sheetViews>
    <sheetView zoomScale="70" zoomScaleNormal="70" zoomScalePageLayoutView="0" workbookViewId="0" topLeftCell="A7">
      <selection activeCell="G9" sqref="G9"/>
    </sheetView>
  </sheetViews>
  <sheetFormatPr defaultColWidth="9.140625" defaultRowHeight="12.75"/>
  <cols>
    <col min="1" max="1" width="5.8515625" style="371" customWidth="1"/>
    <col min="2" max="2" width="37.8515625" style="367" customWidth="1"/>
    <col min="3" max="3" width="14.8515625" style="367" customWidth="1"/>
    <col min="4" max="5" width="14.57421875" style="371" customWidth="1"/>
    <col min="6" max="8" width="13.140625" style="364" customWidth="1"/>
    <col min="9" max="9" width="13.140625" style="371" customWidth="1"/>
    <col min="10" max="12" width="15.421875" style="364" customWidth="1"/>
    <col min="13" max="13" width="16.8515625" style="364" customWidth="1"/>
    <col min="14" max="16384" width="9.140625" style="364" customWidth="1"/>
  </cols>
  <sheetData>
    <row r="1" spans="1:13" ht="18.75">
      <c r="A1" s="533" t="s">
        <v>402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ht="18.75">
      <c r="A2" s="533" t="s">
        <v>389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13" ht="18.75">
      <c r="A3" s="534" t="s">
        <v>346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</row>
    <row r="4" spans="1:13" ht="16.5">
      <c r="A4" s="385"/>
      <c r="B4" s="398"/>
      <c r="C4" s="398"/>
      <c r="D4" s="385"/>
      <c r="E4" s="385"/>
      <c r="F4" s="400"/>
      <c r="G4" s="400"/>
      <c r="H4" s="400"/>
      <c r="I4" s="385"/>
      <c r="J4" s="400"/>
      <c r="K4" s="400"/>
      <c r="L4" s="400"/>
      <c r="M4" s="439"/>
    </row>
    <row r="5" spans="1:13" s="369" customFormat="1" ht="28.5" customHeight="1">
      <c r="A5" s="514" t="s">
        <v>0</v>
      </c>
      <c r="B5" s="514" t="s">
        <v>288</v>
      </c>
      <c r="C5" s="514" t="s">
        <v>20</v>
      </c>
      <c r="D5" s="514" t="s">
        <v>348</v>
      </c>
      <c r="E5" s="510" t="s">
        <v>349</v>
      </c>
      <c r="F5" s="511" t="s">
        <v>350</v>
      </c>
      <c r="G5" s="512"/>
      <c r="H5" s="512"/>
      <c r="I5" s="512"/>
      <c r="J5" s="513"/>
      <c r="K5" s="514" t="s">
        <v>352</v>
      </c>
      <c r="L5" s="510" t="s">
        <v>353</v>
      </c>
      <c r="M5" s="529" t="s">
        <v>354</v>
      </c>
    </row>
    <row r="6" spans="1:13" s="369" customFormat="1" ht="48" customHeight="1">
      <c r="A6" s="515"/>
      <c r="B6" s="515"/>
      <c r="C6" s="515"/>
      <c r="D6" s="515"/>
      <c r="E6" s="510"/>
      <c r="F6" s="386">
        <v>2016</v>
      </c>
      <c r="G6" s="386">
        <v>2017</v>
      </c>
      <c r="H6" s="386">
        <v>2018</v>
      </c>
      <c r="I6" s="386">
        <v>2019</v>
      </c>
      <c r="J6" s="386" t="s">
        <v>351</v>
      </c>
      <c r="K6" s="515"/>
      <c r="L6" s="510"/>
      <c r="M6" s="530"/>
    </row>
    <row r="7" spans="1:13" s="363" customFormat="1" ht="43.5" customHeight="1">
      <c r="A7" s="389">
        <v>1</v>
      </c>
      <c r="B7" s="390" t="s">
        <v>311</v>
      </c>
      <c r="C7" s="401" t="s">
        <v>341</v>
      </c>
      <c r="D7" s="391"/>
      <c r="E7" s="391"/>
      <c r="F7" s="468"/>
      <c r="G7" s="469"/>
      <c r="H7" s="470"/>
      <c r="I7" s="409"/>
      <c r="J7" s="471"/>
      <c r="K7" s="471"/>
      <c r="L7" s="471"/>
      <c r="M7" s="401" t="s">
        <v>374</v>
      </c>
    </row>
    <row r="8" spans="1:13" s="363" customFormat="1" ht="52.5" customHeight="1">
      <c r="A8" s="389">
        <v>2</v>
      </c>
      <c r="B8" s="390" t="s">
        <v>315</v>
      </c>
      <c r="C8" s="386" t="s">
        <v>293</v>
      </c>
      <c r="D8" s="388"/>
      <c r="E8" s="388"/>
      <c r="F8" s="471"/>
      <c r="G8" s="469"/>
      <c r="H8" s="472"/>
      <c r="I8" s="469"/>
      <c r="J8" s="471"/>
      <c r="K8" s="471"/>
      <c r="L8" s="471"/>
      <c r="M8" s="401" t="s">
        <v>374</v>
      </c>
    </row>
    <row r="9" spans="1:13" s="363" customFormat="1" ht="45" customHeight="1">
      <c r="A9" s="389">
        <v>3</v>
      </c>
      <c r="B9" s="390" t="s">
        <v>188</v>
      </c>
      <c r="C9" s="386"/>
      <c r="D9" s="388"/>
      <c r="E9" s="388"/>
      <c r="F9" s="471"/>
      <c r="G9" s="469"/>
      <c r="H9" s="472"/>
      <c r="I9" s="469"/>
      <c r="J9" s="471"/>
      <c r="K9" s="471"/>
      <c r="L9" s="471"/>
      <c r="M9" s="401" t="s">
        <v>374</v>
      </c>
    </row>
    <row r="10" spans="1:13" s="363" customFormat="1" ht="34.5" customHeight="1">
      <c r="A10" s="389"/>
      <c r="B10" s="396" t="s">
        <v>390</v>
      </c>
      <c r="C10" s="401" t="s">
        <v>5</v>
      </c>
      <c r="D10" s="391"/>
      <c r="E10" s="391"/>
      <c r="F10" s="468"/>
      <c r="G10" s="469"/>
      <c r="H10" s="470"/>
      <c r="I10" s="469"/>
      <c r="J10" s="471"/>
      <c r="K10" s="471"/>
      <c r="L10" s="471"/>
      <c r="M10" s="472"/>
    </row>
    <row r="11" spans="1:13" s="363" customFormat="1" ht="34.5" customHeight="1">
      <c r="A11" s="389"/>
      <c r="B11" s="408" t="s">
        <v>391</v>
      </c>
      <c r="C11" s="401" t="s">
        <v>5</v>
      </c>
      <c r="D11" s="391"/>
      <c r="E11" s="391"/>
      <c r="F11" s="471"/>
      <c r="G11" s="469"/>
      <c r="H11" s="472"/>
      <c r="I11" s="469"/>
      <c r="J11" s="471"/>
      <c r="K11" s="471"/>
      <c r="L11" s="471"/>
      <c r="M11" s="472"/>
    </row>
    <row r="12" spans="1:13" s="363" customFormat="1" ht="34.5" customHeight="1">
      <c r="A12" s="389"/>
      <c r="B12" s="408" t="s">
        <v>392</v>
      </c>
      <c r="C12" s="401" t="s">
        <v>5</v>
      </c>
      <c r="D12" s="391"/>
      <c r="E12" s="391"/>
      <c r="F12" s="471"/>
      <c r="G12" s="469"/>
      <c r="H12" s="472"/>
      <c r="I12" s="469"/>
      <c r="J12" s="471"/>
      <c r="K12" s="471"/>
      <c r="L12" s="471"/>
      <c r="M12" s="472"/>
    </row>
    <row r="13" spans="1:13" s="363" customFormat="1" ht="34.5" customHeight="1">
      <c r="A13" s="389"/>
      <c r="B13" s="396" t="s">
        <v>393</v>
      </c>
      <c r="C13" s="401" t="s">
        <v>5</v>
      </c>
      <c r="D13" s="391"/>
      <c r="E13" s="391"/>
      <c r="F13" s="471"/>
      <c r="G13" s="469"/>
      <c r="H13" s="472"/>
      <c r="I13" s="469"/>
      <c r="J13" s="471"/>
      <c r="K13" s="471"/>
      <c r="L13" s="471"/>
      <c r="M13" s="469"/>
    </row>
    <row r="14" spans="1:13" s="363" customFormat="1" ht="34.5" customHeight="1">
      <c r="A14" s="389"/>
      <c r="B14" s="408" t="s">
        <v>394</v>
      </c>
      <c r="C14" s="401" t="s">
        <v>5</v>
      </c>
      <c r="D14" s="391"/>
      <c r="E14" s="391"/>
      <c r="F14" s="471"/>
      <c r="G14" s="469"/>
      <c r="H14" s="472"/>
      <c r="I14" s="469"/>
      <c r="J14" s="471"/>
      <c r="K14" s="471"/>
      <c r="L14" s="471"/>
      <c r="M14" s="472"/>
    </row>
    <row r="15" spans="1:13" s="363" customFormat="1" ht="34.5" customHeight="1">
      <c r="A15" s="389"/>
      <c r="B15" s="408" t="s">
        <v>395</v>
      </c>
      <c r="C15" s="401" t="s">
        <v>5</v>
      </c>
      <c r="D15" s="391"/>
      <c r="E15" s="391"/>
      <c r="F15" s="473"/>
      <c r="G15" s="469"/>
      <c r="H15" s="472"/>
      <c r="I15" s="474"/>
      <c r="J15" s="473"/>
      <c r="K15" s="473"/>
      <c r="L15" s="473"/>
      <c r="M15" s="472"/>
    </row>
    <row r="16" spans="1:13" s="363" customFormat="1" ht="42" customHeight="1">
      <c r="A16" s="389">
        <v>4</v>
      </c>
      <c r="B16" s="390" t="s">
        <v>158</v>
      </c>
      <c r="C16" s="386"/>
      <c r="D16" s="386"/>
      <c r="E16" s="386"/>
      <c r="F16" s="471"/>
      <c r="G16" s="469"/>
      <c r="H16" s="472"/>
      <c r="I16" s="469"/>
      <c r="J16" s="471"/>
      <c r="K16" s="471"/>
      <c r="L16" s="471"/>
      <c r="M16" s="401" t="s">
        <v>374</v>
      </c>
    </row>
    <row r="17" spans="1:13" s="363" customFormat="1" ht="37.5" customHeight="1">
      <c r="A17" s="389"/>
      <c r="B17" s="396" t="s">
        <v>396</v>
      </c>
      <c r="C17" s="401" t="s">
        <v>342</v>
      </c>
      <c r="D17" s="386"/>
      <c r="E17" s="386"/>
      <c r="F17" s="471"/>
      <c r="G17" s="469"/>
      <c r="H17" s="472"/>
      <c r="I17" s="469"/>
      <c r="J17" s="471"/>
      <c r="K17" s="471"/>
      <c r="L17" s="471"/>
      <c r="M17" s="472"/>
    </row>
    <row r="18" spans="1:13" s="363" customFormat="1" ht="37.5" customHeight="1">
      <c r="A18" s="389"/>
      <c r="B18" s="396" t="s">
        <v>397</v>
      </c>
      <c r="C18" s="401" t="s">
        <v>342</v>
      </c>
      <c r="D18" s="386"/>
      <c r="E18" s="386"/>
      <c r="F18" s="471"/>
      <c r="G18" s="469"/>
      <c r="H18" s="472"/>
      <c r="I18" s="469"/>
      <c r="J18" s="471"/>
      <c r="K18" s="471"/>
      <c r="L18" s="471"/>
      <c r="M18" s="472"/>
    </row>
    <row r="19" spans="1:13" s="363" customFormat="1" ht="37.5" customHeight="1">
      <c r="A19" s="389"/>
      <c r="B19" s="396" t="s">
        <v>398</v>
      </c>
      <c r="C19" s="401" t="s">
        <v>342</v>
      </c>
      <c r="D19" s="386"/>
      <c r="E19" s="386"/>
      <c r="F19" s="471"/>
      <c r="G19" s="469"/>
      <c r="H19" s="472"/>
      <c r="I19" s="469"/>
      <c r="J19" s="471"/>
      <c r="K19" s="471"/>
      <c r="L19" s="471"/>
      <c r="M19" s="472"/>
    </row>
    <row r="20" spans="1:13" s="363" customFormat="1" ht="37.5" customHeight="1">
      <c r="A20" s="389"/>
      <c r="B20" s="396" t="s">
        <v>399</v>
      </c>
      <c r="C20" s="401" t="s">
        <v>342</v>
      </c>
      <c r="D20" s="386"/>
      <c r="E20" s="386"/>
      <c r="F20" s="471"/>
      <c r="G20" s="469"/>
      <c r="H20" s="472"/>
      <c r="I20" s="469"/>
      <c r="J20" s="471"/>
      <c r="K20" s="471"/>
      <c r="L20" s="471"/>
      <c r="M20" s="472"/>
    </row>
    <row r="21" spans="1:13" s="363" customFormat="1" ht="44.25" customHeight="1">
      <c r="A21" s="389">
        <v>5</v>
      </c>
      <c r="B21" s="390" t="s">
        <v>400</v>
      </c>
      <c r="C21" s="386"/>
      <c r="D21" s="388"/>
      <c r="E21" s="388"/>
      <c r="F21" s="471"/>
      <c r="G21" s="469"/>
      <c r="H21" s="472"/>
      <c r="I21" s="469"/>
      <c r="J21" s="471"/>
      <c r="K21" s="471"/>
      <c r="L21" s="471"/>
      <c r="M21" s="401" t="s">
        <v>374</v>
      </c>
    </row>
    <row r="22" spans="1:13" ht="39" customHeight="1">
      <c r="A22" s="385"/>
      <c r="B22" s="532" t="s">
        <v>317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</row>
    <row r="23" spans="1:13" ht="27" customHeight="1">
      <c r="A23" s="385"/>
      <c r="B23" s="531"/>
      <c r="C23" s="531"/>
      <c r="D23" s="531"/>
      <c r="E23" s="531"/>
      <c r="F23" s="531"/>
      <c r="G23" s="531"/>
      <c r="H23" s="400"/>
      <c r="I23" s="385"/>
      <c r="J23" s="400"/>
      <c r="K23" s="400"/>
      <c r="L23" s="400"/>
      <c r="M23" s="400"/>
    </row>
    <row r="24" spans="1:13" ht="16.5">
      <c r="A24" s="385"/>
      <c r="C24" s="398"/>
      <c r="D24" s="385"/>
      <c r="E24" s="385"/>
      <c r="F24" s="400"/>
      <c r="G24" s="400"/>
      <c r="H24" s="400"/>
      <c r="I24" s="385"/>
      <c r="J24" s="400"/>
      <c r="K24" s="400"/>
      <c r="L24" s="400"/>
      <c r="M24" s="400"/>
    </row>
    <row r="25" spans="1:13" ht="16.5">
      <c r="A25" s="385"/>
      <c r="B25" s="398"/>
      <c r="C25" s="398"/>
      <c r="D25" s="385"/>
      <c r="E25" s="385"/>
      <c r="F25" s="400"/>
      <c r="G25" s="400"/>
      <c r="H25" s="400"/>
      <c r="I25" s="385"/>
      <c r="J25" s="400"/>
      <c r="K25" s="400"/>
      <c r="L25" s="400"/>
      <c r="M25" s="400"/>
    </row>
    <row r="26" spans="1:13" ht="16.5">
      <c r="A26" s="385"/>
      <c r="B26" s="398"/>
      <c r="C26" s="398"/>
      <c r="D26" s="385"/>
      <c r="E26" s="385"/>
      <c r="F26" s="400"/>
      <c r="G26" s="400"/>
      <c r="H26" s="400"/>
      <c r="I26" s="385"/>
      <c r="J26" s="400"/>
      <c r="K26" s="400"/>
      <c r="L26" s="400"/>
      <c r="M26" s="400"/>
    </row>
    <row r="27" spans="1:13" ht="16.5">
      <c r="A27" s="385"/>
      <c r="B27" s="398"/>
      <c r="C27" s="398"/>
      <c r="D27" s="385"/>
      <c r="E27" s="385"/>
      <c r="F27" s="400"/>
      <c r="G27" s="400"/>
      <c r="H27" s="400"/>
      <c r="I27" s="385"/>
      <c r="J27" s="400"/>
      <c r="K27" s="400"/>
      <c r="L27" s="400"/>
      <c r="M27" s="400"/>
    </row>
    <row r="28" spans="1:13" ht="16.5">
      <c r="A28" s="385"/>
      <c r="B28" s="398"/>
      <c r="C28" s="398"/>
      <c r="D28" s="385"/>
      <c r="E28" s="385"/>
      <c r="F28" s="400"/>
      <c r="G28" s="400"/>
      <c r="H28" s="400"/>
      <c r="I28" s="385"/>
      <c r="J28" s="400"/>
      <c r="K28" s="400"/>
      <c r="L28" s="400"/>
      <c r="M28" s="400"/>
    </row>
    <row r="29" spans="1:13" ht="16.5">
      <c r="A29" s="385"/>
      <c r="B29" s="398"/>
      <c r="C29" s="398"/>
      <c r="D29" s="385"/>
      <c r="E29" s="385"/>
      <c r="F29" s="400"/>
      <c r="G29" s="400"/>
      <c r="H29" s="400"/>
      <c r="I29" s="385"/>
      <c r="J29" s="400"/>
      <c r="K29" s="400"/>
      <c r="L29" s="400"/>
      <c r="M29" s="400"/>
    </row>
    <row r="30" spans="1:13" ht="16.5">
      <c r="A30" s="385"/>
      <c r="B30" s="398"/>
      <c r="C30" s="398"/>
      <c r="D30" s="385"/>
      <c r="E30" s="385"/>
      <c r="F30" s="400"/>
      <c r="G30" s="400"/>
      <c r="H30" s="400"/>
      <c r="I30" s="385"/>
      <c r="J30" s="400"/>
      <c r="K30" s="400"/>
      <c r="L30" s="400"/>
      <c r="M30" s="400"/>
    </row>
    <row r="31" spans="1:13" ht="16.5">
      <c r="A31" s="385"/>
      <c r="B31" s="398"/>
      <c r="C31" s="398"/>
      <c r="D31" s="385"/>
      <c r="E31" s="385"/>
      <c r="F31" s="400"/>
      <c r="G31" s="400"/>
      <c r="H31" s="400"/>
      <c r="I31" s="385"/>
      <c r="J31" s="400"/>
      <c r="K31" s="400"/>
      <c r="L31" s="400"/>
      <c r="M31" s="400"/>
    </row>
    <row r="32" spans="1:13" ht="16.5">
      <c r="A32" s="385"/>
      <c r="B32" s="398"/>
      <c r="C32" s="398"/>
      <c r="D32" s="385"/>
      <c r="E32" s="385"/>
      <c r="F32" s="400"/>
      <c r="G32" s="400"/>
      <c r="H32" s="400"/>
      <c r="I32" s="385"/>
      <c r="J32" s="400"/>
      <c r="K32" s="400"/>
      <c r="L32" s="400"/>
      <c r="M32" s="400"/>
    </row>
    <row r="33" spans="1:13" ht="16.5">
      <c r="A33" s="385"/>
      <c r="B33" s="398"/>
      <c r="C33" s="398"/>
      <c r="D33" s="385"/>
      <c r="E33" s="385"/>
      <c r="F33" s="400"/>
      <c r="G33" s="400"/>
      <c r="H33" s="400"/>
      <c r="I33" s="385"/>
      <c r="J33" s="400"/>
      <c r="K33" s="400"/>
      <c r="L33" s="400"/>
      <c r="M33" s="400"/>
    </row>
    <row r="34" spans="1:13" ht="16.5">
      <c r="A34" s="385"/>
      <c r="B34" s="398"/>
      <c r="C34" s="398"/>
      <c r="D34" s="385"/>
      <c r="E34" s="385"/>
      <c r="F34" s="400"/>
      <c r="G34" s="400"/>
      <c r="H34" s="400"/>
      <c r="I34" s="385"/>
      <c r="J34" s="400"/>
      <c r="K34" s="400"/>
      <c r="L34" s="400"/>
      <c r="M34" s="400"/>
    </row>
    <row r="35" spans="1:13" ht="16.5">
      <c r="A35" s="385"/>
      <c r="B35" s="398"/>
      <c r="C35" s="398"/>
      <c r="D35" s="385"/>
      <c r="E35" s="385"/>
      <c r="F35" s="400"/>
      <c r="G35" s="400"/>
      <c r="H35" s="400"/>
      <c r="I35" s="385"/>
      <c r="J35" s="400"/>
      <c r="K35" s="400"/>
      <c r="L35" s="400"/>
      <c r="M35" s="400"/>
    </row>
    <row r="36" spans="1:13" ht="16.5">
      <c r="A36" s="385"/>
      <c r="B36" s="398"/>
      <c r="C36" s="398"/>
      <c r="D36" s="385"/>
      <c r="E36" s="385"/>
      <c r="F36" s="400"/>
      <c r="G36" s="400"/>
      <c r="H36" s="400"/>
      <c r="I36" s="385"/>
      <c r="J36" s="400"/>
      <c r="K36" s="400"/>
      <c r="L36" s="400"/>
      <c r="M36" s="400"/>
    </row>
    <row r="37" spans="1:13" ht="16.5">
      <c r="A37" s="385"/>
      <c r="B37" s="398"/>
      <c r="C37" s="398"/>
      <c r="D37" s="385"/>
      <c r="E37" s="385"/>
      <c r="F37" s="400"/>
      <c r="G37" s="400"/>
      <c r="H37" s="400"/>
      <c r="I37" s="385"/>
      <c r="J37" s="400"/>
      <c r="K37" s="400"/>
      <c r="L37" s="400"/>
      <c r="M37" s="400"/>
    </row>
    <row r="38" spans="1:13" ht="16.5">
      <c r="A38" s="385"/>
      <c r="B38" s="398"/>
      <c r="C38" s="398"/>
      <c r="D38" s="385"/>
      <c r="E38" s="385"/>
      <c r="F38" s="400"/>
      <c r="G38" s="400"/>
      <c r="H38" s="400"/>
      <c r="I38" s="385"/>
      <c r="J38" s="400"/>
      <c r="K38" s="400"/>
      <c r="L38" s="400"/>
      <c r="M38" s="400"/>
    </row>
    <row r="39" spans="1:13" ht="16.5">
      <c r="A39" s="385"/>
      <c r="B39" s="398"/>
      <c r="C39" s="398"/>
      <c r="D39" s="385"/>
      <c r="E39" s="385"/>
      <c r="F39" s="400"/>
      <c r="G39" s="400"/>
      <c r="H39" s="400"/>
      <c r="I39" s="385"/>
      <c r="J39" s="400"/>
      <c r="K39" s="400"/>
      <c r="L39" s="400"/>
      <c r="M39" s="400"/>
    </row>
    <row r="40" spans="1:13" ht="16.5">
      <c r="A40" s="385"/>
      <c r="B40" s="398"/>
      <c r="C40" s="398"/>
      <c r="D40" s="385"/>
      <c r="E40" s="385"/>
      <c r="F40" s="400"/>
      <c r="G40" s="400"/>
      <c r="H40" s="400"/>
      <c r="I40" s="385"/>
      <c r="J40" s="400"/>
      <c r="K40" s="400"/>
      <c r="L40" s="400"/>
      <c r="M40" s="400"/>
    </row>
    <row r="41" spans="1:13" ht="16.5">
      <c r="A41" s="385"/>
      <c r="B41" s="398"/>
      <c r="C41" s="398"/>
      <c r="D41" s="385"/>
      <c r="E41" s="385"/>
      <c r="F41" s="400"/>
      <c r="G41" s="400"/>
      <c r="H41" s="400"/>
      <c r="I41" s="385"/>
      <c r="J41" s="400"/>
      <c r="K41" s="400"/>
      <c r="L41" s="400"/>
      <c r="M41" s="400"/>
    </row>
    <row r="42" spans="1:13" ht="16.5">
      <c r="A42" s="385"/>
      <c r="B42" s="398"/>
      <c r="C42" s="398"/>
      <c r="D42" s="385"/>
      <c r="E42" s="385"/>
      <c r="F42" s="400"/>
      <c r="G42" s="400"/>
      <c r="H42" s="400"/>
      <c r="I42" s="385"/>
      <c r="J42" s="400"/>
      <c r="K42" s="400"/>
      <c r="L42" s="400"/>
      <c r="M42" s="400"/>
    </row>
    <row r="43" spans="1:13" ht="16.5">
      <c r="A43" s="385"/>
      <c r="B43" s="398"/>
      <c r="C43" s="398"/>
      <c r="D43" s="385"/>
      <c r="E43" s="385"/>
      <c r="F43" s="400"/>
      <c r="G43" s="400"/>
      <c r="H43" s="400"/>
      <c r="I43" s="385"/>
      <c r="J43" s="400"/>
      <c r="K43" s="400"/>
      <c r="L43" s="400"/>
      <c r="M43" s="400"/>
    </row>
    <row r="44" spans="1:13" ht="16.5">
      <c r="A44" s="385"/>
      <c r="B44" s="398"/>
      <c r="C44" s="398"/>
      <c r="D44" s="385"/>
      <c r="E44" s="385"/>
      <c r="F44" s="400"/>
      <c r="G44" s="400"/>
      <c r="H44" s="400"/>
      <c r="I44" s="385"/>
      <c r="J44" s="400"/>
      <c r="K44" s="400"/>
      <c r="L44" s="400"/>
      <c r="M44" s="400"/>
    </row>
    <row r="45" spans="1:13" ht="16.5">
      <c r="A45" s="385"/>
      <c r="B45" s="398"/>
      <c r="C45" s="398"/>
      <c r="D45" s="385"/>
      <c r="E45" s="385"/>
      <c r="F45" s="400"/>
      <c r="G45" s="400"/>
      <c r="H45" s="400"/>
      <c r="I45" s="385"/>
      <c r="J45" s="400"/>
      <c r="K45" s="400"/>
      <c r="L45" s="400"/>
      <c r="M45" s="400"/>
    </row>
    <row r="46" spans="1:13" ht="16.5">
      <c r="A46" s="385"/>
      <c r="B46" s="398"/>
      <c r="C46" s="398"/>
      <c r="D46" s="385"/>
      <c r="E46" s="385"/>
      <c r="F46" s="400"/>
      <c r="G46" s="400"/>
      <c r="H46" s="400"/>
      <c r="I46" s="385"/>
      <c r="J46" s="400"/>
      <c r="K46" s="400"/>
      <c r="L46" s="400"/>
      <c r="M46" s="400"/>
    </row>
    <row r="47" spans="1:13" ht="16.5">
      <c r="A47" s="385"/>
      <c r="B47" s="398"/>
      <c r="C47" s="398"/>
      <c r="D47" s="385"/>
      <c r="E47" s="385"/>
      <c r="F47" s="400"/>
      <c r="G47" s="400"/>
      <c r="H47" s="400"/>
      <c r="I47" s="385"/>
      <c r="J47" s="400"/>
      <c r="K47" s="400"/>
      <c r="L47" s="400"/>
      <c r="M47" s="400"/>
    </row>
    <row r="48" spans="1:13" ht="16.5">
      <c r="A48" s="385"/>
      <c r="B48" s="398"/>
      <c r="C48" s="398"/>
      <c r="D48" s="385"/>
      <c r="E48" s="385"/>
      <c r="F48" s="400"/>
      <c r="G48" s="400"/>
      <c r="H48" s="400"/>
      <c r="I48" s="385"/>
      <c r="J48" s="400"/>
      <c r="K48" s="400"/>
      <c r="L48" s="400"/>
      <c r="M48" s="400"/>
    </row>
    <row r="49" spans="1:13" ht="16.5">
      <c r="A49" s="385"/>
      <c r="B49" s="398"/>
      <c r="C49" s="398"/>
      <c r="D49" s="385"/>
      <c r="E49" s="385"/>
      <c r="F49" s="400"/>
      <c r="G49" s="400"/>
      <c r="H49" s="400"/>
      <c r="I49" s="385"/>
      <c r="J49" s="400"/>
      <c r="K49" s="400"/>
      <c r="L49" s="400"/>
      <c r="M49" s="400"/>
    </row>
    <row r="50" spans="1:13" ht="16.5">
      <c r="A50" s="385"/>
      <c r="B50" s="398"/>
      <c r="C50" s="398"/>
      <c r="D50" s="385"/>
      <c r="E50" s="385"/>
      <c r="F50" s="400"/>
      <c r="G50" s="400"/>
      <c r="H50" s="400"/>
      <c r="I50" s="385"/>
      <c r="J50" s="400"/>
      <c r="K50" s="400"/>
      <c r="L50" s="400"/>
      <c r="M50" s="400"/>
    </row>
    <row r="51" spans="1:13" ht="16.5">
      <c r="A51" s="385"/>
      <c r="B51" s="398"/>
      <c r="C51" s="398"/>
      <c r="D51" s="385"/>
      <c r="E51" s="385"/>
      <c r="F51" s="400"/>
      <c r="G51" s="400"/>
      <c r="H51" s="400"/>
      <c r="I51" s="385"/>
      <c r="J51" s="400"/>
      <c r="K51" s="400"/>
      <c r="L51" s="400"/>
      <c r="M51" s="400"/>
    </row>
    <row r="52" spans="1:13" ht="16.5">
      <c r="A52" s="385"/>
      <c r="B52" s="398"/>
      <c r="C52" s="398"/>
      <c r="D52" s="385"/>
      <c r="E52" s="385"/>
      <c r="F52" s="400"/>
      <c r="G52" s="400"/>
      <c r="H52" s="400"/>
      <c r="I52" s="385"/>
      <c r="J52" s="400"/>
      <c r="K52" s="400"/>
      <c r="L52" s="400"/>
      <c r="M52" s="400"/>
    </row>
    <row r="53" spans="1:13" ht="16.5">
      <c r="A53" s="385"/>
      <c r="B53" s="398"/>
      <c r="C53" s="398"/>
      <c r="D53" s="385"/>
      <c r="E53" s="385"/>
      <c r="F53" s="400"/>
      <c r="G53" s="400"/>
      <c r="H53" s="400"/>
      <c r="I53" s="385"/>
      <c r="J53" s="400"/>
      <c r="K53" s="400"/>
      <c r="L53" s="400"/>
      <c r="M53" s="400"/>
    </row>
    <row r="54" spans="1:13" ht="16.5">
      <c r="A54" s="385"/>
      <c r="B54" s="398"/>
      <c r="C54" s="398"/>
      <c r="D54" s="385"/>
      <c r="E54" s="385"/>
      <c r="F54" s="400"/>
      <c r="G54" s="400"/>
      <c r="H54" s="400"/>
      <c r="I54" s="385"/>
      <c r="J54" s="400"/>
      <c r="K54" s="400"/>
      <c r="L54" s="400"/>
      <c r="M54" s="400"/>
    </row>
    <row r="55" spans="1:13" ht="16.5">
      <c r="A55" s="385"/>
      <c r="B55" s="398"/>
      <c r="C55" s="398"/>
      <c r="D55" s="385"/>
      <c r="E55" s="385"/>
      <c r="F55" s="400"/>
      <c r="G55" s="400"/>
      <c r="H55" s="400"/>
      <c r="I55" s="385"/>
      <c r="J55" s="400"/>
      <c r="K55" s="400"/>
      <c r="L55" s="400"/>
      <c r="M55" s="400"/>
    </row>
    <row r="56" spans="1:13" ht="16.5">
      <c r="A56" s="385"/>
      <c r="B56" s="398"/>
      <c r="C56" s="398"/>
      <c r="D56" s="385"/>
      <c r="E56" s="385"/>
      <c r="F56" s="400"/>
      <c r="G56" s="400"/>
      <c r="H56" s="400"/>
      <c r="I56" s="385"/>
      <c r="J56" s="400"/>
      <c r="K56" s="400"/>
      <c r="L56" s="400"/>
      <c r="M56" s="400"/>
    </row>
    <row r="57" spans="1:13" ht="16.5">
      <c r="A57" s="385"/>
      <c r="B57" s="398"/>
      <c r="C57" s="398"/>
      <c r="D57" s="385"/>
      <c r="E57" s="385"/>
      <c r="F57" s="400"/>
      <c r="G57" s="400"/>
      <c r="H57" s="400"/>
      <c r="I57" s="385"/>
      <c r="J57" s="400"/>
      <c r="K57" s="400"/>
      <c r="L57" s="400"/>
      <c r="M57" s="400"/>
    </row>
    <row r="58" spans="1:13" ht="16.5">
      <c r="A58" s="385"/>
      <c r="B58" s="398"/>
      <c r="C58" s="398"/>
      <c r="D58" s="385"/>
      <c r="E58" s="385"/>
      <c r="F58" s="400"/>
      <c r="G58" s="400"/>
      <c r="H58" s="400"/>
      <c r="I58" s="385"/>
      <c r="J58" s="400"/>
      <c r="K58" s="400"/>
      <c r="L58" s="400"/>
      <c r="M58" s="400"/>
    </row>
    <row r="59" spans="1:13" ht="16.5">
      <c r="A59" s="385"/>
      <c r="B59" s="398"/>
      <c r="C59" s="398"/>
      <c r="D59" s="385"/>
      <c r="E59" s="385"/>
      <c r="F59" s="400"/>
      <c r="G59" s="400"/>
      <c r="H59" s="400"/>
      <c r="I59" s="385"/>
      <c r="J59" s="400"/>
      <c r="K59" s="400"/>
      <c r="L59" s="400"/>
      <c r="M59" s="400"/>
    </row>
    <row r="60" spans="1:13" ht="16.5">
      <c r="A60" s="385"/>
      <c r="B60" s="398"/>
      <c r="C60" s="398"/>
      <c r="D60" s="385"/>
      <c r="E60" s="385"/>
      <c r="F60" s="400"/>
      <c r="G60" s="400"/>
      <c r="H60" s="400"/>
      <c r="I60" s="385"/>
      <c r="J60" s="400"/>
      <c r="K60" s="400"/>
      <c r="L60" s="400"/>
      <c r="M60" s="400"/>
    </row>
    <row r="61" spans="1:13" ht="16.5">
      <c r="A61" s="385"/>
      <c r="B61" s="398"/>
      <c r="C61" s="398"/>
      <c r="D61" s="385"/>
      <c r="E61" s="385"/>
      <c r="F61" s="400"/>
      <c r="G61" s="400"/>
      <c r="H61" s="400"/>
      <c r="I61" s="385"/>
      <c r="J61" s="400"/>
      <c r="K61" s="400"/>
      <c r="L61" s="400"/>
      <c r="M61" s="400"/>
    </row>
    <row r="62" spans="1:13" ht="16.5">
      <c r="A62" s="385"/>
      <c r="B62" s="398"/>
      <c r="C62" s="398"/>
      <c r="D62" s="385"/>
      <c r="E62" s="385"/>
      <c r="F62" s="400"/>
      <c r="G62" s="400"/>
      <c r="H62" s="400"/>
      <c r="I62" s="385"/>
      <c r="J62" s="400"/>
      <c r="K62" s="400"/>
      <c r="L62" s="400"/>
      <c r="M62" s="400"/>
    </row>
    <row r="63" spans="1:13" ht="16.5">
      <c r="A63" s="385"/>
      <c r="B63" s="398"/>
      <c r="C63" s="398"/>
      <c r="D63" s="385"/>
      <c r="E63" s="385"/>
      <c r="F63" s="400"/>
      <c r="G63" s="400"/>
      <c r="H63" s="400"/>
      <c r="I63" s="385"/>
      <c r="J63" s="400"/>
      <c r="K63" s="400"/>
      <c r="L63" s="400"/>
      <c r="M63" s="400"/>
    </row>
    <row r="64" spans="1:13" ht="16.5">
      <c r="A64" s="385"/>
      <c r="B64" s="398"/>
      <c r="C64" s="398"/>
      <c r="D64" s="385"/>
      <c r="E64" s="385"/>
      <c r="F64" s="400"/>
      <c r="G64" s="400"/>
      <c r="H64" s="400"/>
      <c r="I64" s="385"/>
      <c r="J64" s="400"/>
      <c r="K64" s="400"/>
      <c r="L64" s="400"/>
      <c r="M64" s="400"/>
    </row>
    <row r="65" spans="1:13" ht="16.5">
      <c r="A65" s="385"/>
      <c r="B65" s="398"/>
      <c r="C65" s="398"/>
      <c r="D65" s="385"/>
      <c r="E65" s="385"/>
      <c r="F65" s="400"/>
      <c r="G65" s="400"/>
      <c r="H65" s="400"/>
      <c r="I65" s="385"/>
      <c r="J65" s="400"/>
      <c r="K65" s="400"/>
      <c r="L65" s="400"/>
      <c r="M65" s="400"/>
    </row>
    <row r="66" spans="1:13" ht="16.5">
      <c r="A66" s="385"/>
      <c r="B66" s="398"/>
      <c r="C66" s="398"/>
      <c r="D66" s="385"/>
      <c r="E66" s="385"/>
      <c r="F66" s="400"/>
      <c r="G66" s="400"/>
      <c r="H66" s="400"/>
      <c r="I66" s="385"/>
      <c r="J66" s="400"/>
      <c r="K66" s="400"/>
      <c r="L66" s="400"/>
      <c r="M66" s="400"/>
    </row>
    <row r="67" spans="1:13" ht="16.5">
      <c r="A67" s="385"/>
      <c r="B67" s="398"/>
      <c r="C67" s="398"/>
      <c r="D67" s="385"/>
      <c r="E67" s="385"/>
      <c r="F67" s="400"/>
      <c r="G67" s="400"/>
      <c r="H67" s="400"/>
      <c r="I67" s="385"/>
      <c r="J67" s="400"/>
      <c r="K67" s="400"/>
      <c r="L67" s="400"/>
      <c r="M67" s="400"/>
    </row>
    <row r="68" spans="1:13" ht="16.5">
      <c r="A68" s="385"/>
      <c r="B68" s="398"/>
      <c r="C68" s="398"/>
      <c r="D68" s="385"/>
      <c r="E68" s="385"/>
      <c r="F68" s="400"/>
      <c r="G68" s="400"/>
      <c r="H68" s="400"/>
      <c r="I68" s="385"/>
      <c r="J68" s="400"/>
      <c r="K68" s="400"/>
      <c r="L68" s="400"/>
      <c r="M68" s="400"/>
    </row>
    <row r="69" spans="1:13" ht="16.5">
      <c r="A69" s="385"/>
      <c r="B69" s="398"/>
      <c r="C69" s="398"/>
      <c r="D69" s="385"/>
      <c r="E69" s="385"/>
      <c r="F69" s="400"/>
      <c r="G69" s="400"/>
      <c r="H69" s="400"/>
      <c r="I69" s="385"/>
      <c r="J69" s="400"/>
      <c r="K69" s="400"/>
      <c r="L69" s="400"/>
      <c r="M69" s="400"/>
    </row>
    <row r="70" spans="1:13" ht="16.5">
      <c r="A70" s="385"/>
      <c r="B70" s="398"/>
      <c r="C70" s="398"/>
      <c r="D70" s="385"/>
      <c r="E70" s="385"/>
      <c r="F70" s="400"/>
      <c r="G70" s="400"/>
      <c r="H70" s="400"/>
      <c r="I70" s="385"/>
      <c r="J70" s="400"/>
      <c r="K70" s="400"/>
      <c r="L70" s="400"/>
      <c r="M70" s="400"/>
    </row>
    <row r="71" spans="1:13" ht="16.5">
      <c r="A71" s="385"/>
      <c r="B71" s="398"/>
      <c r="C71" s="398"/>
      <c r="D71" s="385"/>
      <c r="E71" s="385"/>
      <c r="F71" s="400"/>
      <c r="G71" s="400"/>
      <c r="H71" s="400"/>
      <c r="I71" s="385"/>
      <c r="J71" s="400"/>
      <c r="K71" s="400"/>
      <c r="L71" s="400"/>
      <c r="M71" s="400"/>
    </row>
    <row r="72" spans="1:13" ht="16.5">
      <c r="A72" s="385"/>
      <c r="B72" s="398"/>
      <c r="C72" s="398"/>
      <c r="D72" s="385"/>
      <c r="E72" s="385"/>
      <c r="F72" s="400"/>
      <c r="G72" s="400"/>
      <c r="H72" s="400"/>
      <c r="I72" s="385"/>
      <c r="J72" s="400"/>
      <c r="K72" s="400"/>
      <c r="L72" s="400"/>
      <c r="M72" s="400"/>
    </row>
    <row r="73" spans="1:13" ht="16.5">
      <c r="A73" s="385"/>
      <c r="B73" s="398"/>
      <c r="C73" s="398"/>
      <c r="D73" s="385"/>
      <c r="E73" s="385"/>
      <c r="F73" s="400"/>
      <c r="G73" s="400"/>
      <c r="H73" s="400"/>
      <c r="I73" s="385"/>
      <c r="J73" s="400"/>
      <c r="K73" s="400"/>
      <c r="L73" s="400"/>
      <c r="M73" s="400"/>
    </row>
    <row r="74" spans="1:13" ht="16.5">
      <c r="A74" s="385"/>
      <c r="B74" s="398"/>
      <c r="C74" s="398"/>
      <c r="D74" s="385"/>
      <c r="E74" s="385"/>
      <c r="F74" s="400"/>
      <c r="G74" s="400"/>
      <c r="H74" s="400"/>
      <c r="I74" s="385"/>
      <c r="J74" s="400"/>
      <c r="K74" s="400"/>
      <c r="L74" s="400"/>
      <c r="M74" s="400"/>
    </row>
    <row r="75" spans="1:13" ht="16.5">
      <c r="A75" s="385"/>
      <c r="B75" s="398"/>
      <c r="C75" s="398"/>
      <c r="D75" s="385"/>
      <c r="E75" s="385"/>
      <c r="F75" s="400"/>
      <c r="G75" s="400"/>
      <c r="H75" s="400"/>
      <c r="I75" s="385"/>
      <c r="J75" s="400"/>
      <c r="K75" s="400"/>
      <c r="L75" s="400"/>
      <c r="M75" s="400"/>
    </row>
    <row r="76" spans="1:13" ht="16.5">
      <c r="A76" s="385"/>
      <c r="B76" s="398"/>
      <c r="C76" s="398"/>
      <c r="D76" s="385"/>
      <c r="E76" s="385"/>
      <c r="F76" s="400"/>
      <c r="G76" s="400"/>
      <c r="H76" s="400"/>
      <c r="I76" s="385"/>
      <c r="J76" s="400"/>
      <c r="K76" s="400"/>
      <c r="L76" s="400"/>
      <c r="M76" s="400"/>
    </row>
    <row r="77" spans="1:13" ht="16.5">
      <c r="A77" s="385"/>
      <c r="B77" s="398"/>
      <c r="C77" s="398"/>
      <c r="D77" s="385"/>
      <c r="E77" s="385"/>
      <c r="F77" s="400"/>
      <c r="G77" s="400"/>
      <c r="H77" s="400"/>
      <c r="I77" s="385"/>
      <c r="J77" s="400"/>
      <c r="K77" s="400"/>
      <c r="L77" s="400"/>
      <c r="M77" s="400"/>
    </row>
    <row r="78" spans="1:13" ht="16.5">
      <c r="A78" s="385"/>
      <c r="B78" s="398"/>
      <c r="C78" s="398"/>
      <c r="D78" s="385"/>
      <c r="E78" s="385"/>
      <c r="F78" s="400"/>
      <c r="G78" s="400"/>
      <c r="H78" s="400"/>
      <c r="I78" s="385"/>
      <c r="J78" s="400"/>
      <c r="K78" s="400"/>
      <c r="L78" s="400"/>
      <c r="M78" s="400"/>
    </row>
    <row r="79" spans="1:13" ht="16.5">
      <c r="A79" s="385"/>
      <c r="B79" s="398"/>
      <c r="C79" s="398"/>
      <c r="D79" s="385"/>
      <c r="E79" s="385"/>
      <c r="F79" s="400"/>
      <c r="G79" s="400"/>
      <c r="H79" s="400"/>
      <c r="I79" s="385"/>
      <c r="J79" s="400"/>
      <c r="K79" s="400"/>
      <c r="L79" s="400"/>
      <c r="M79" s="400"/>
    </row>
    <row r="80" spans="1:13" ht="16.5">
      <c r="A80" s="385"/>
      <c r="B80" s="398"/>
      <c r="C80" s="398"/>
      <c r="D80" s="385"/>
      <c r="E80" s="385"/>
      <c r="F80" s="400"/>
      <c r="G80" s="400"/>
      <c r="H80" s="400"/>
      <c r="I80" s="385"/>
      <c r="J80" s="400"/>
      <c r="K80" s="400"/>
      <c r="L80" s="400"/>
      <c r="M80" s="400"/>
    </row>
    <row r="81" spans="1:13" ht="16.5">
      <c r="A81" s="385"/>
      <c r="B81" s="398"/>
      <c r="C81" s="398"/>
      <c r="D81" s="385"/>
      <c r="E81" s="385"/>
      <c r="F81" s="400"/>
      <c r="G81" s="400"/>
      <c r="H81" s="400"/>
      <c r="I81" s="385"/>
      <c r="J81" s="400"/>
      <c r="K81" s="400"/>
      <c r="L81" s="400"/>
      <c r="M81" s="400"/>
    </row>
    <row r="82" spans="1:13" ht="16.5">
      <c r="A82" s="385"/>
      <c r="B82" s="398"/>
      <c r="C82" s="398"/>
      <c r="D82" s="385"/>
      <c r="E82" s="385"/>
      <c r="F82" s="400"/>
      <c r="G82" s="400"/>
      <c r="H82" s="400"/>
      <c r="I82" s="385"/>
      <c r="J82" s="400"/>
      <c r="K82" s="400"/>
      <c r="L82" s="400"/>
      <c r="M82" s="400"/>
    </row>
    <row r="83" spans="1:13" ht="16.5">
      <c r="A83" s="385"/>
      <c r="B83" s="398"/>
      <c r="C83" s="398"/>
      <c r="D83" s="385"/>
      <c r="E83" s="385"/>
      <c r="F83" s="400"/>
      <c r="G83" s="400"/>
      <c r="H83" s="400"/>
      <c r="I83" s="385"/>
      <c r="J83" s="400"/>
      <c r="K83" s="400"/>
      <c r="L83" s="400"/>
      <c r="M83" s="400"/>
    </row>
    <row r="84" spans="1:13" ht="16.5">
      <c r="A84" s="385"/>
      <c r="B84" s="398"/>
      <c r="C84" s="398"/>
      <c r="D84" s="385"/>
      <c r="E84" s="385"/>
      <c r="F84" s="400"/>
      <c r="G84" s="400"/>
      <c r="H84" s="400"/>
      <c r="I84" s="385"/>
      <c r="J84" s="400"/>
      <c r="K84" s="400"/>
      <c r="L84" s="400"/>
      <c r="M84" s="400"/>
    </row>
    <row r="85" spans="1:13" ht="16.5">
      <c r="A85" s="385"/>
      <c r="B85" s="398"/>
      <c r="C85" s="398"/>
      <c r="D85" s="385"/>
      <c r="E85" s="385"/>
      <c r="F85" s="400"/>
      <c r="G85" s="400"/>
      <c r="H85" s="400"/>
      <c r="I85" s="385"/>
      <c r="J85" s="400"/>
      <c r="K85" s="400"/>
      <c r="L85" s="400"/>
      <c r="M85" s="400"/>
    </row>
    <row r="86" spans="1:13" ht="16.5">
      <c r="A86" s="385"/>
      <c r="B86" s="398"/>
      <c r="C86" s="398"/>
      <c r="D86" s="385"/>
      <c r="E86" s="385"/>
      <c r="F86" s="400"/>
      <c r="G86" s="400"/>
      <c r="H86" s="400"/>
      <c r="I86" s="385"/>
      <c r="J86" s="400"/>
      <c r="K86" s="400"/>
      <c r="L86" s="400"/>
      <c r="M86" s="400"/>
    </row>
    <row r="87" spans="1:13" ht="16.5">
      <c r="A87" s="385"/>
      <c r="B87" s="398"/>
      <c r="C87" s="398"/>
      <c r="D87" s="385"/>
      <c r="E87" s="385"/>
      <c r="F87" s="400"/>
      <c r="G87" s="400"/>
      <c r="H87" s="400"/>
      <c r="I87" s="385"/>
      <c r="J87" s="400"/>
      <c r="K87" s="400"/>
      <c r="L87" s="400"/>
      <c r="M87" s="400"/>
    </row>
    <row r="88" spans="1:13" ht="16.5">
      <c r="A88" s="385"/>
      <c r="B88" s="398"/>
      <c r="C88" s="398"/>
      <c r="D88" s="385"/>
      <c r="E88" s="385"/>
      <c r="F88" s="400"/>
      <c r="G88" s="400"/>
      <c r="H88" s="400"/>
      <c r="I88" s="385"/>
      <c r="J88" s="400"/>
      <c r="K88" s="400"/>
      <c r="L88" s="400"/>
      <c r="M88" s="400"/>
    </row>
    <row r="89" spans="1:13" ht="16.5">
      <c r="A89" s="385"/>
      <c r="B89" s="398"/>
      <c r="C89" s="398"/>
      <c r="D89" s="385"/>
      <c r="E89" s="385"/>
      <c r="F89" s="400"/>
      <c r="G89" s="400"/>
      <c r="H89" s="400"/>
      <c r="I89" s="385"/>
      <c r="J89" s="400"/>
      <c r="K89" s="400"/>
      <c r="L89" s="400"/>
      <c r="M89" s="400"/>
    </row>
    <row r="90" spans="1:13" ht="16.5">
      <c r="A90" s="385"/>
      <c r="B90" s="398"/>
      <c r="C90" s="398"/>
      <c r="D90" s="385"/>
      <c r="E90" s="385"/>
      <c r="F90" s="400"/>
      <c r="G90" s="400"/>
      <c r="H90" s="400"/>
      <c r="I90" s="385"/>
      <c r="J90" s="400"/>
      <c r="K90" s="400"/>
      <c r="L90" s="400"/>
      <c r="M90" s="400"/>
    </row>
    <row r="91" spans="1:13" ht="16.5">
      <c r="A91" s="385"/>
      <c r="B91" s="398"/>
      <c r="C91" s="398"/>
      <c r="D91" s="385"/>
      <c r="E91" s="385"/>
      <c r="F91" s="400"/>
      <c r="G91" s="400"/>
      <c r="H91" s="400"/>
      <c r="I91" s="385"/>
      <c r="J91" s="400"/>
      <c r="K91" s="400"/>
      <c r="L91" s="400"/>
      <c r="M91" s="400"/>
    </row>
    <row r="92" spans="1:13" ht="16.5">
      <c r="A92" s="385"/>
      <c r="B92" s="398"/>
      <c r="C92" s="398"/>
      <c r="D92" s="385"/>
      <c r="E92" s="385"/>
      <c r="F92" s="400"/>
      <c r="G92" s="400"/>
      <c r="H92" s="400"/>
      <c r="I92" s="385"/>
      <c r="J92" s="400"/>
      <c r="K92" s="400"/>
      <c r="L92" s="400"/>
      <c r="M92" s="400"/>
    </row>
    <row r="93" spans="1:13" ht="16.5">
      <c r="A93" s="385"/>
      <c r="B93" s="398"/>
      <c r="C93" s="398"/>
      <c r="D93" s="385"/>
      <c r="E93" s="385"/>
      <c r="F93" s="400"/>
      <c r="G93" s="400"/>
      <c r="H93" s="400"/>
      <c r="I93" s="385"/>
      <c r="J93" s="400"/>
      <c r="K93" s="400"/>
      <c r="L93" s="400"/>
      <c r="M93" s="400"/>
    </row>
    <row r="94" spans="1:13" ht="16.5">
      <c r="A94" s="385"/>
      <c r="B94" s="398"/>
      <c r="C94" s="398"/>
      <c r="D94" s="385"/>
      <c r="E94" s="385"/>
      <c r="F94" s="400"/>
      <c r="G94" s="400"/>
      <c r="H94" s="400"/>
      <c r="I94" s="385"/>
      <c r="J94" s="400"/>
      <c r="K94" s="400"/>
      <c r="L94" s="400"/>
      <c r="M94" s="400"/>
    </row>
    <row r="95" spans="1:13" ht="16.5">
      <c r="A95" s="385"/>
      <c r="B95" s="398"/>
      <c r="C95" s="398"/>
      <c r="D95" s="385"/>
      <c r="E95" s="385"/>
      <c r="F95" s="400"/>
      <c r="G95" s="400"/>
      <c r="H95" s="400"/>
      <c r="I95" s="385"/>
      <c r="J95" s="400"/>
      <c r="K95" s="400"/>
      <c r="L95" s="400"/>
      <c r="M95" s="400"/>
    </row>
    <row r="96" spans="1:13" ht="16.5">
      <c r="A96" s="385"/>
      <c r="B96" s="398"/>
      <c r="C96" s="398"/>
      <c r="D96" s="385"/>
      <c r="E96" s="385"/>
      <c r="F96" s="400"/>
      <c r="G96" s="400"/>
      <c r="H96" s="400"/>
      <c r="I96" s="385"/>
      <c r="J96" s="400"/>
      <c r="K96" s="400"/>
      <c r="L96" s="400"/>
      <c r="M96" s="400"/>
    </row>
    <row r="97" spans="1:13" ht="16.5">
      <c r="A97" s="385"/>
      <c r="B97" s="398"/>
      <c r="C97" s="398"/>
      <c r="D97" s="385"/>
      <c r="E97" s="385"/>
      <c r="F97" s="400"/>
      <c r="G97" s="400"/>
      <c r="H97" s="400"/>
      <c r="I97" s="385"/>
      <c r="J97" s="400"/>
      <c r="K97" s="400"/>
      <c r="L97" s="400"/>
      <c r="M97" s="400"/>
    </row>
    <row r="98" spans="1:13" ht="16.5">
      <c r="A98" s="385"/>
      <c r="B98" s="398"/>
      <c r="C98" s="398"/>
      <c r="D98" s="385"/>
      <c r="E98" s="385"/>
      <c r="F98" s="400"/>
      <c r="G98" s="400"/>
      <c r="H98" s="400"/>
      <c r="I98" s="385"/>
      <c r="J98" s="400"/>
      <c r="K98" s="400"/>
      <c r="L98" s="400"/>
      <c r="M98" s="400"/>
    </row>
    <row r="99" spans="1:13" ht="16.5">
      <c r="A99" s="385"/>
      <c r="B99" s="398"/>
      <c r="C99" s="398"/>
      <c r="D99" s="385"/>
      <c r="E99" s="385"/>
      <c r="F99" s="400"/>
      <c r="G99" s="400"/>
      <c r="H99" s="400"/>
      <c r="I99" s="385"/>
      <c r="J99" s="400"/>
      <c r="K99" s="400"/>
      <c r="L99" s="400"/>
      <c r="M99" s="400"/>
    </row>
    <row r="100" spans="1:13" ht="16.5">
      <c r="A100" s="385"/>
      <c r="B100" s="398"/>
      <c r="C100" s="398"/>
      <c r="D100" s="385"/>
      <c r="E100" s="385"/>
      <c r="F100" s="400"/>
      <c r="G100" s="400"/>
      <c r="H100" s="400"/>
      <c r="I100" s="385"/>
      <c r="J100" s="400"/>
      <c r="K100" s="400"/>
      <c r="L100" s="400"/>
      <c r="M100" s="400"/>
    </row>
    <row r="101" spans="1:13" ht="16.5">
      <c r="A101" s="385"/>
      <c r="B101" s="398"/>
      <c r="C101" s="398"/>
      <c r="D101" s="385"/>
      <c r="E101" s="385"/>
      <c r="F101" s="400"/>
      <c r="G101" s="400"/>
      <c r="H101" s="400"/>
      <c r="I101" s="385"/>
      <c r="J101" s="400"/>
      <c r="K101" s="400"/>
      <c r="L101" s="400"/>
      <c r="M101" s="400"/>
    </row>
    <row r="102" spans="1:13" ht="16.5">
      <c r="A102" s="385"/>
      <c r="B102" s="398"/>
      <c r="C102" s="398"/>
      <c r="D102" s="385"/>
      <c r="E102" s="385"/>
      <c r="F102" s="400"/>
      <c r="G102" s="400"/>
      <c r="H102" s="400"/>
      <c r="I102" s="385"/>
      <c r="J102" s="400"/>
      <c r="K102" s="400"/>
      <c r="L102" s="400"/>
      <c r="M102" s="400"/>
    </row>
    <row r="103" spans="1:13" ht="16.5">
      <c r="A103" s="385"/>
      <c r="B103" s="398"/>
      <c r="C103" s="398"/>
      <c r="D103" s="385"/>
      <c r="E103" s="385"/>
      <c r="F103" s="400"/>
      <c r="G103" s="400"/>
      <c r="H103" s="400"/>
      <c r="I103" s="385"/>
      <c r="J103" s="400"/>
      <c r="K103" s="400"/>
      <c r="L103" s="400"/>
      <c r="M103" s="400"/>
    </row>
    <row r="104" spans="1:13" ht="16.5">
      <c r="A104" s="385"/>
      <c r="B104" s="398"/>
      <c r="C104" s="398"/>
      <c r="D104" s="385"/>
      <c r="E104" s="385"/>
      <c r="F104" s="400"/>
      <c r="G104" s="400"/>
      <c r="H104" s="400"/>
      <c r="I104" s="385"/>
      <c r="J104" s="400"/>
      <c r="K104" s="400"/>
      <c r="L104" s="400"/>
      <c r="M104" s="400"/>
    </row>
    <row r="105" spans="1:13" ht="16.5">
      <c r="A105" s="385"/>
      <c r="B105" s="398"/>
      <c r="C105" s="398"/>
      <c r="D105" s="385"/>
      <c r="E105" s="385"/>
      <c r="F105" s="400"/>
      <c r="G105" s="400"/>
      <c r="H105" s="400"/>
      <c r="I105" s="385"/>
      <c r="J105" s="400"/>
      <c r="K105" s="400"/>
      <c r="L105" s="400"/>
      <c r="M105" s="400"/>
    </row>
    <row r="106" spans="1:13" ht="16.5">
      <c r="A106" s="385"/>
      <c r="B106" s="398"/>
      <c r="C106" s="398"/>
      <c r="D106" s="385"/>
      <c r="E106" s="385"/>
      <c r="F106" s="400"/>
      <c r="G106" s="400"/>
      <c r="H106" s="400"/>
      <c r="I106" s="385"/>
      <c r="J106" s="400"/>
      <c r="K106" s="400"/>
      <c r="L106" s="400"/>
      <c r="M106" s="400"/>
    </row>
    <row r="107" spans="1:13" ht="16.5">
      <c r="A107" s="385"/>
      <c r="B107" s="398"/>
      <c r="C107" s="398"/>
      <c r="D107" s="385"/>
      <c r="E107" s="385"/>
      <c r="F107" s="400"/>
      <c r="G107" s="400"/>
      <c r="H107" s="400"/>
      <c r="I107" s="385"/>
      <c r="J107" s="400"/>
      <c r="K107" s="400"/>
      <c r="L107" s="400"/>
      <c r="M107" s="400"/>
    </row>
    <row r="108" spans="1:13" ht="16.5">
      <c r="A108" s="385"/>
      <c r="B108" s="398"/>
      <c r="C108" s="398"/>
      <c r="D108" s="385"/>
      <c r="E108" s="385"/>
      <c r="F108" s="400"/>
      <c r="G108" s="400"/>
      <c r="H108" s="400"/>
      <c r="I108" s="385"/>
      <c r="J108" s="400"/>
      <c r="K108" s="400"/>
      <c r="L108" s="400"/>
      <c r="M108" s="400"/>
    </row>
    <row r="109" spans="1:13" ht="16.5">
      <c r="A109" s="385"/>
      <c r="B109" s="398"/>
      <c r="C109" s="398"/>
      <c r="D109" s="385"/>
      <c r="E109" s="385"/>
      <c r="F109" s="400"/>
      <c r="G109" s="400"/>
      <c r="H109" s="400"/>
      <c r="I109" s="385"/>
      <c r="J109" s="400"/>
      <c r="K109" s="400"/>
      <c r="L109" s="400"/>
      <c r="M109" s="400"/>
    </row>
    <row r="110" spans="1:13" ht="16.5">
      <c r="A110" s="385"/>
      <c r="B110" s="398"/>
      <c r="C110" s="398"/>
      <c r="D110" s="385"/>
      <c r="E110" s="385"/>
      <c r="F110" s="400"/>
      <c r="G110" s="400"/>
      <c r="H110" s="400"/>
      <c r="I110" s="385"/>
      <c r="J110" s="400"/>
      <c r="K110" s="400"/>
      <c r="L110" s="400"/>
      <c r="M110" s="400"/>
    </row>
    <row r="111" spans="1:13" ht="16.5">
      <c r="A111" s="385"/>
      <c r="B111" s="398"/>
      <c r="C111" s="398"/>
      <c r="D111" s="385"/>
      <c r="E111" s="385"/>
      <c r="F111" s="400"/>
      <c r="G111" s="400"/>
      <c r="H111" s="400"/>
      <c r="I111" s="385"/>
      <c r="J111" s="400"/>
      <c r="K111" s="400"/>
      <c r="L111" s="400"/>
      <c r="M111" s="400"/>
    </row>
    <row r="112" spans="1:13" ht="16.5">
      <c r="A112" s="385"/>
      <c r="B112" s="398"/>
      <c r="C112" s="398"/>
      <c r="D112" s="385"/>
      <c r="E112" s="385"/>
      <c r="F112" s="400"/>
      <c r="G112" s="400"/>
      <c r="H112" s="400"/>
      <c r="I112" s="385"/>
      <c r="J112" s="400"/>
      <c r="K112" s="400"/>
      <c r="L112" s="400"/>
      <c r="M112" s="400"/>
    </row>
    <row r="113" spans="1:13" ht="16.5">
      <c r="A113" s="385"/>
      <c r="B113" s="398"/>
      <c r="C113" s="398"/>
      <c r="D113" s="385"/>
      <c r="E113" s="385"/>
      <c r="F113" s="400"/>
      <c r="G113" s="400"/>
      <c r="H113" s="400"/>
      <c r="I113" s="385"/>
      <c r="J113" s="400"/>
      <c r="K113" s="400"/>
      <c r="L113" s="400"/>
      <c r="M113" s="400"/>
    </row>
    <row r="114" spans="1:13" ht="16.5">
      <c r="A114" s="385"/>
      <c r="B114" s="398"/>
      <c r="C114" s="398"/>
      <c r="D114" s="385"/>
      <c r="E114" s="385"/>
      <c r="F114" s="400"/>
      <c r="G114" s="400"/>
      <c r="H114" s="400"/>
      <c r="I114" s="385"/>
      <c r="J114" s="400"/>
      <c r="K114" s="400"/>
      <c r="L114" s="400"/>
      <c r="M114" s="400"/>
    </row>
    <row r="115" spans="1:13" ht="16.5">
      <c r="A115" s="385"/>
      <c r="B115" s="398"/>
      <c r="C115" s="398"/>
      <c r="D115" s="385"/>
      <c r="E115" s="385"/>
      <c r="F115" s="400"/>
      <c r="G115" s="400"/>
      <c r="H115" s="400"/>
      <c r="I115" s="385"/>
      <c r="J115" s="400"/>
      <c r="K115" s="400"/>
      <c r="L115" s="400"/>
      <c r="M115" s="400"/>
    </row>
    <row r="116" spans="1:13" ht="16.5">
      <c r="A116" s="385"/>
      <c r="B116" s="398"/>
      <c r="C116" s="398"/>
      <c r="D116" s="385"/>
      <c r="E116" s="385"/>
      <c r="F116" s="400"/>
      <c r="G116" s="400"/>
      <c r="H116" s="400"/>
      <c r="I116" s="385"/>
      <c r="J116" s="400"/>
      <c r="K116" s="400"/>
      <c r="L116" s="400"/>
      <c r="M116" s="400"/>
    </row>
    <row r="117" spans="1:13" ht="16.5">
      <c r="A117" s="385"/>
      <c r="B117" s="398"/>
      <c r="C117" s="398"/>
      <c r="D117" s="385"/>
      <c r="E117" s="385"/>
      <c r="F117" s="400"/>
      <c r="G117" s="400"/>
      <c r="H117" s="400"/>
      <c r="I117" s="385"/>
      <c r="J117" s="400"/>
      <c r="K117" s="400"/>
      <c r="L117" s="400"/>
      <c r="M117" s="400"/>
    </row>
    <row r="118" spans="1:13" ht="16.5">
      <c r="A118" s="385"/>
      <c r="B118" s="398"/>
      <c r="C118" s="398"/>
      <c r="D118" s="385"/>
      <c r="E118" s="385"/>
      <c r="F118" s="400"/>
      <c r="G118" s="400"/>
      <c r="H118" s="400"/>
      <c r="I118" s="385"/>
      <c r="J118" s="400"/>
      <c r="K118" s="400"/>
      <c r="L118" s="400"/>
      <c r="M118" s="400"/>
    </row>
    <row r="119" spans="1:13" ht="16.5">
      <c r="A119" s="385"/>
      <c r="B119" s="398"/>
      <c r="C119" s="398"/>
      <c r="D119" s="385"/>
      <c r="E119" s="385"/>
      <c r="F119" s="400"/>
      <c r="G119" s="400"/>
      <c r="H119" s="400"/>
      <c r="I119" s="385"/>
      <c r="J119" s="400"/>
      <c r="K119" s="400"/>
      <c r="L119" s="400"/>
      <c r="M119" s="400"/>
    </row>
    <row r="120" spans="1:13" ht="16.5">
      <c r="A120" s="385"/>
      <c r="B120" s="398"/>
      <c r="C120" s="398"/>
      <c r="D120" s="385"/>
      <c r="E120" s="385"/>
      <c r="F120" s="400"/>
      <c r="G120" s="400"/>
      <c r="H120" s="400"/>
      <c r="I120" s="385"/>
      <c r="J120" s="400"/>
      <c r="K120" s="400"/>
      <c r="L120" s="400"/>
      <c r="M120" s="400"/>
    </row>
    <row r="121" spans="1:13" ht="16.5">
      <c r="A121" s="385"/>
      <c r="B121" s="398"/>
      <c r="C121" s="398"/>
      <c r="D121" s="385"/>
      <c r="E121" s="385"/>
      <c r="F121" s="400"/>
      <c r="G121" s="400"/>
      <c r="H121" s="400"/>
      <c r="I121" s="385"/>
      <c r="J121" s="400"/>
      <c r="K121" s="400"/>
      <c r="L121" s="400"/>
      <c r="M121" s="400"/>
    </row>
    <row r="122" spans="1:13" ht="16.5">
      <c r="A122" s="385"/>
      <c r="B122" s="398"/>
      <c r="C122" s="398"/>
      <c r="D122" s="385"/>
      <c r="E122" s="385"/>
      <c r="F122" s="400"/>
      <c r="G122" s="400"/>
      <c r="H122" s="400"/>
      <c r="I122" s="385"/>
      <c r="J122" s="400"/>
      <c r="K122" s="400"/>
      <c r="L122" s="400"/>
      <c r="M122" s="400"/>
    </row>
    <row r="123" spans="1:13" ht="16.5">
      <c r="A123" s="385"/>
      <c r="B123" s="398"/>
      <c r="C123" s="398"/>
      <c r="D123" s="385"/>
      <c r="E123" s="385"/>
      <c r="F123" s="400"/>
      <c r="G123" s="400"/>
      <c r="H123" s="400"/>
      <c r="I123" s="385"/>
      <c r="J123" s="400"/>
      <c r="K123" s="400"/>
      <c r="L123" s="400"/>
      <c r="M123" s="400"/>
    </row>
    <row r="124" spans="1:13" ht="16.5">
      <c r="A124" s="385"/>
      <c r="B124" s="398"/>
      <c r="C124" s="398"/>
      <c r="D124" s="385"/>
      <c r="E124" s="385"/>
      <c r="F124" s="400"/>
      <c r="G124" s="400"/>
      <c r="H124" s="400"/>
      <c r="I124" s="385"/>
      <c r="J124" s="400"/>
      <c r="K124" s="400"/>
      <c r="L124" s="400"/>
      <c r="M124" s="400"/>
    </row>
    <row r="125" spans="1:13" ht="16.5">
      <c r="A125" s="385"/>
      <c r="B125" s="398"/>
      <c r="C125" s="398"/>
      <c r="D125" s="385"/>
      <c r="E125" s="385"/>
      <c r="F125" s="400"/>
      <c r="G125" s="400"/>
      <c r="H125" s="400"/>
      <c r="I125" s="385"/>
      <c r="J125" s="400"/>
      <c r="K125" s="400"/>
      <c r="L125" s="400"/>
      <c r="M125" s="400"/>
    </row>
    <row r="126" spans="1:13" ht="16.5">
      <c r="A126" s="385"/>
      <c r="B126" s="398"/>
      <c r="C126" s="398"/>
      <c r="D126" s="385"/>
      <c r="E126" s="385"/>
      <c r="F126" s="400"/>
      <c r="G126" s="400"/>
      <c r="H126" s="400"/>
      <c r="I126" s="385"/>
      <c r="J126" s="400"/>
      <c r="K126" s="400"/>
      <c r="L126" s="400"/>
      <c r="M126" s="400"/>
    </row>
    <row r="127" spans="1:13" ht="16.5">
      <c r="A127" s="385"/>
      <c r="B127" s="398"/>
      <c r="C127" s="398"/>
      <c r="D127" s="385"/>
      <c r="E127" s="385"/>
      <c r="F127" s="400"/>
      <c r="G127" s="400"/>
      <c r="H127" s="400"/>
      <c r="I127" s="385"/>
      <c r="J127" s="400"/>
      <c r="K127" s="400"/>
      <c r="L127" s="400"/>
      <c r="M127" s="400"/>
    </row>
    <row r="128" spans="1:13" ht="16.5">
      <c r="A128" s="385"/>
      <c r="B128" s="398"/>
      <c r="C128" s="398"/>
      <c r="D128" s="385"/>
      <c r="E128" s="385"/>
      <c r="F128" s="400"/>
      <c r="G128" s="400"/>
      <c r="H128" s="400"/>
      <c r="I128" s="385"/>
      <c r="J128" s="400"/>
      <c r="K128" s="400"/>
      <c r="L128" s="400"/>
      <c r="M128" s="400"/>
    </row>
    <row r="129" spans="1:13" ht="16.5">
      <c r="A129" s="385"/>
      <c r="B129" s="398"/>
      <c r="C129" s="398"/>
      <c r="D129" s="385"/>
      <c r="E129" s="385"/>
      <c r="F129" s="400"/>
      <c r="G129" s="400"/>
      <c r="H129" s="400"/>
      <c r="I129" s="385"/>
      <c r="J129" s="400"/>
      <c r="K129" s="400"/>
      <c r="L129" s="400"/>
      <c r="M129" s="400"/>
    </row>
    <row r="130" spans="1:13" ht="16.5">
      <c r="A130" s="385"/>
      <c r="B130" s="398"/>
      <c r="C130" s="398"/>
      <c r="D130" s="385"/>
      <c r="E130" s="385"/>
      <c r="F130" s="400"/>
      <c r="G130" s="400"/>
      <c r="H130" s="400"/>
      <c r="I130" s="385"/>
      <c r="J130" s="400"/>
      <c r="K130" s="400"/>
      <c r="L130" s="400"/>
      <c r="M130" s="400"/>
    </row>
    <row r="131" spans="1:13" ht="16.5">
      <c r="A131" s="385"/>
      <c r="B131" s="398"/>
      <c r="C131" s="398"/>
      <c r="D131" s="385"/>
      <c r="E131" s="385"/>
      <c r="F131" s="400"/>
      <c r="G131" s="400"/>
      <c r="H131" s="400"/>
      <c r="I131" s="385"/>
      <c r="J131" s="400"/>
      <c r="K131" s="400"/>
      <c r="L131" s="400"/>
      <c r="M131" s="400"/>
    </row>
    <row r="132" spans="1:13" ht="16.5">
      <c r="A132" s="385"/>
      <c r="B132" s="398"/>
      <c r="C132" s="398"/>
      <c r="D132" s="385"/>
      <c r="E132" s="385"/>
      <c r="F132" s="400"/>
      <c r="G132" s="400"/>
      <c r="H132" s="400"/>
      <c r="I132" s="385"/>
      <c r="J132" s="400"/>
      <c r="K132" s="400"/>
      <c r="L132" s="400"/>
      <c r="M132" s="400"/>
    </row>
    <row r="133" spans="1:13" ht="16.5">
      <c r="A133" s="385"/>
      <c r="B133" s="398"/>
      <c r="C133" s="398"/>
      <c r="D133" s="385"/>
      <c r="E133" s="385"/>
      <c r="F133" s="400"/>
      <c r="G133" s="400"/>
      <c r="H133" s="400"/>
      <c r="I133" s="385"/>
      <c r="J133" s="400"/>
      <c r="K133" s="400"/>
      <c r="L133" s="400"/>
      <c r="M133" s="400"/>
    </row>
    <row r="134" spans="1:13" ht="16.5">
      <c r="A134" s="385"/>
      <c r="B134" s="398"/>
      <c r="C134" s="398"/>
      <c r="D134" s="385"/>
      <c r="E134" s="385"/>
      <c r="F134" s="400"/>
      <c r="G134" s="400"/>
      <c r="H134" s="400"/>
      <c r="I134" s="385"/>
      <c r="J134" s="400"/>
      <c r="K134" s="400"/>
      <c r="L134" s="400"/>
      <c r="M134" s="400"/>
    </row>
    <row r="135" spans="1:13" ht="16.5">
      <c r="A135" s="385"/>
      <c r="B135" s="398"/>
      <c r="C135" s="398"/>
      <c r="D135" s="385"/>
      <c r="E135" s="385"/>
      <c r="F135" s="400"/>
      <c r="G135" s="400"/>
      <c r="H135" s="400"/>
      <c r="I135" s="385"/>
      <c r="J135" s="400"/>
      <c r="K135" s="400"/>
      <c r="L135" s="400"/>
      <c r="M135" s="400"/>
    </row>
    <row r="136" spans="1:13" ht="16.5">
      <c r="A136" s="385"/>
      <c r="B136" s="398"/>
      <c r="C136" s="398"/>
      <c r="D136" s="385"/>
      <c r="E136" s="385"/>
      <c r="F136" s="400"/>
      <c r="G136" s="400"/>
      <c r="H136" s="400"/>
      <c r="I136" s="385"/>
      <c r="J136" s="400"/>
      <c r="K136" s="400"/>
      <c r="L136" s="400"/>
      <c r="M136" s="400"/>
    </row>
    <row r="137" spans="1:13" ht="16.5">
      <c r="A137" s="385"/>
      <c r="B137" s="398"/>
      <c r="C137" s="398"/>
      <c r="D137" s="385"/>
      <c r="E137" s="385"/>
      <c r="F137" s="400"/>
      <c r="G137" s="400"/>
      <c r="H137" s="400"/>
      <c r="I137" s="385"/>
      <c r="J137" s="400"/>
      <c r="K137" s="400"/>
      <c r="L137" s="400"/>
      <c r="M137" s="400"/>
    </row>
    <row r="138" spans="1:13" ht="16.5">
      <c r="A138" s="385"/>
      <c r="B138" s="398"/>
      <c r="C138" s="398"/>
      <c r="D138" s="385"/>
      <c r="E138" s="385"/>
      <c r="F138" s="400"/>
      <c r="G138" s="400"/>
      <c r="H138" s="400"/>
      <c r="I138" s="385"/>
      <c r="J138" s="400"/>
      <c r="K138" s="400"/>
      <c r="L138" s="400"/>
      <c r="M138" s="400"/>
    </row>
    <row r="139" spans="1:13" ht="16.5">
      <c r="A139" s="385"/>
      <c r="B139" s="398"/>
      <c r="C139" s="398"/>
      <c r="D139" s="385"/>
      <c r="E139" s="385"/>
      <c r="F139" s="400"/>
      <c r="G139" s="400"/>
      <c r="H139" s="400"/>
      <c r="I139" s="385"/>
      <c r="J139" s="400"/>
      <c r="K139" s="400"/>
      <c r="L139" s="400"/>
      <c r="M139" s="400"/>
    </row>
    <row r="140" spans="1:13" ht="16.5">
      <c r="A140" s="385"/>
      <c r="B140" s="398"/>
      <c r="C140" s="398"/>
      <c r="D140" s="385"/>
      <c r="E140" s="385"/>
      <c r="F140" s="400"/>
      <c r="G140" s="400"/>
      <c r="H140" s="400"/>
      <c r="I140" s="385"/>
      <c r="J140" s="400"/>
      <c r="K140" s="400"/>
      <c r="L140" s="400"/>
      <c r="M140" s="400"/>
    </row>
    <row r="141" spans="1:13" ht="16.5">
      <c r="A141" s="385"/>
      <c r="B141" s="398"/>
      <c r="C141" s="398"/>
      <c r="D141" s="385"/>
      <c r="E141" s="385"/>
      <c r="F141" s="400"/>
      <c r="G141" s="400"/>
      <c r="H141" s="400"/>
      <c r="I141" s="385"/>
      <c r="J141" s="400"/>
      <c r="K141" s="400"/>
      <c r="L141" s="400"/>
      <c r="M141" s="400"/>
    </row>
    <row r="142" spans="1:13" ht="16.5">
      <c r="A142" s="385"/>
      <c r="B142" s="398"/>
      <c r="C142" s="398"/>
      <c r="D142" s="385"/>
      <c r="E142" s="385"/>
      <c r="F142" s="400"/>
      <c r="G142" s="400"/>
      <c r="H142" s="400"/>
      <c r="I142" s="385"/>
      <c r="J142" s="400"/>
      <c r="K142" s="400"/>
      <c r="L142" s="400"/>
      <c r="M142" s="400"/>
    </row>
    <row r="143" spans="1:13" ht="16.5">
      <c r="A143" s="385"/>
      <c r="B143" s="398"/>
      <c r="C143" s="398"/>
      <c r="D143" s="385"/>
      <c r="E143" s="385"/>
      <c r="F143" s="400"/>
      <c r="G143" s="400"/>
      <c r="H143" s="400"/>
      <c r="I143" s="385"/>
      <c r="J143" s="400"/>
      <c r="K143" s="400"/>
      <c r="L143" s="400"/>
      <c r="M143" s="400"/>
    </row>
    <row r="144" spans="1:13" ht="16.5">
      <c r="A144" s="385"/>
      <c r="B144" s="398"/>
      <c r="C144" s="398"/>
      <c r="D144" s="385"/>
      <c r="E144" s="385"/>
      <c r="F144" s="400"/>
      <c r="G144" s="400"/>
      <c r="H144" s="400"/>
      <c r="I144" s="385"/>
      <c r="J144" s="400"/>
      <c r="K144" s="400"/>
      <c r="L144" s="400"/>
      <c r="M144" s="400"/>
    </row>
    <row r="145" spans="1:13" ht="16.5">
      <c r="A145" s="385"/>
      <c r="B145" s="398"/>
      <c r="C145" s="398"/>
      <c r="D145" s="385"/>
      <c r="E145" s="385"/>
      <c r="F145" s="400"/>
      <c r="G145" s="400"/>
      <c r="H145" s="400"/>
      <c r="I145" s="385"/>
      <c r="J145" s="400"/>
      <c r="K145" s="400"/>
      <c r="L145" s="400"/>
      <c r="M145" s="400"/>
    </row>
    <row r="146" spans="1:13" ht="16.5">
      <c r="A146" s="385"/>
      <c r="B146" s="398"/>
      <c r="C146" s="398"/>
      <c r="D146" s="385"/>
      <c r="E146" s="385"/>
      <c r="F146" s="400"/>
      <c r="G146" s="400"/>
      <c r="H146" s="400"/>
      <c r="I146" s="385"/>
      <c r="J146" s="400"/>
      <c r="K146" s="400"/>
      <c r="L146" s="400"/>
      <c r="M146" s="400"/>
    </row>
    <row r="147" spans="1:13" ht="16.5">
      <c r="A147" s="385"/>
      <c r="B147" s="398"/>
      <c r="C147" s="398"/>
      <c r="D147" s="385"/>
      <c r="E147" s="385"/>
      <c r="F147" s="400"/>
      <c r="G147" s="400"/>
      <c r="H147" s="400"/>
      <c r="I147" s="385"/>
      <c r="J147" s="400"/>
      <c r="K147" s="400"/>
      <c r="L147" s="400"/>
      <c r="M147" s="400"/>
    </row>
    <row r="148" spans="1:13" ht="16.5">
      <c r="A148" s="385"/>
      <c r="B148" s="398"/>
      <c r="C148" s="398"/>
      <c r="D148" s="385"/>
      <c r="E148" s="385"/>
      <c r="F148" s="400"/>
      <c r="G148" s="400"/>
      <c r="H148" s="400"/>
      <c r="I148" s="385"/>
      <c r="J148" s="400"/>
      <c r="K148" s="400"/>
      <c r="L148" s="400"/>
      <c r="M148" s="400"/>
    </row>
    <row r="149" spans="1:13" ht="16.5">
      <c r="A149" s="385"/>
      <c r="B149" s="398"/>
      <c r="C149" s="398"/>
      <c r="D149" s="385"/>
      <c r="E149" s="385"/>
      <c r="F149" s="400"/>
      <c r="G149" s="400"/>
      <c r="H149" s="400"/>
      <c r="I149" s="385"/>
      <c r="J149" s="400"/>
      <c r="K149" s="400"/>
      <c r="L149" s="400"/>
      <c r="M149" s="400"/>
    </row>
    <row r="150" spans="1:13" ht="16.5">
      <c r="A150" s="385"/>
      <c r="B150" s="398"/>
      <c r="C150" s="398"/>
      <c r="D150" s="385"/>
      <c r="E150" s="385"/>
      <c r="F150" s="400"/>
      <c r="G150" s="400"/>
      <c r="H150" s="400"/>
      <c r="I150" s="385"/>
      <c r="J150" s="400"/>
      <c r="K150" s="400"/>
      <c r="L150" s="400"/>
      <c r="M150" s="400"/>
    </row>
    <row r="151" spans="1:13" ht="16.5">
      <c r="A151" s="385"/>
      <c r="B151" s="398"/>
      <c r="C151" s="398"/>
      <c r="D151" s="385"/>
      <c r="E151" s="385"/>
      <c r="F151" s="400"/>
      <c r="G151" s="400"/>
      <c r="H151" s="400"/>
      <c r="I151" s="385"/>
      <c r="J151" s="400"/>
      <c r="K151" s="400"/>
      <c r="L151" s="400"/>
      <c r="M151" s="400"/>
    </row>
    <row r="152" spans="1:13" ht="16.5">
      <c r="A152" s="385"/>
      <c r="B152" s="398"/>
      <c r="C152" s="398"/>
      <c r="D152" s="385"/>
      <c r="E152" s="385"/>
      <c r="F152" s="400"/>
      <c r="G152" s="400"/>
      <c r="H152" s="400"/>
      <c r="I152" s="385"/>
      <c r="J152" s="400"/>
      <c r="K152" s="400"/>
      <c r="L152" s="400"/>
      <c r="M152" s="400"/>
    </row>
    <row r="153" spans="1:13" ht="16.5">
      <c r="A153" s="385"/>
      <c r="B153" s="398"/>
      <c r="C153" s="398"/>
      <c r="D153" s="385"/>
      <c r="E153" s="385"/>
      <c r="F153" s="400"/>
      <c r="G153" s="400"/>
      <c r="H153" s="400"/>
      <c r="I153" s="385"/>
      <c r="J153" s="400"/>
      <c r="K153" s="400"/>
      <c r="L153" s="400"/>
      <c r="M153" s="400"/>
    </row>
    <row r="154" spans="1:13" ht="16.5">
      <c r="A154" s="385"/>
      <c r="B154" s="398"/>
      <c r="C154" s="398"/>
      <c r="D154" s="385"/>
      <c r="E154" s="385"/>
      <c r="F154" s="400"/>
      <c r="G154" s="400"/>
      <c r="H154" s="400"/>
      <c r="I154" s="385"/>
      <c r="J154" s="400"/>
      <c r="K154" s="400"/>
      <c r="L154" s="400"/>
      <c r="M154" s="400"/>
    </row>
    <row r="155" spans="1:13" ht="16.5">
      <c r="A155" s="385"/>
      <c r="B155" s="398"/>
      <c r="C155" s="398"/>
      <c r="D155" s="385"/>
      <c r="E155" s="385"/>
      <c r="F155" s="400"/>
      <c r="G155" s="400"/>
      <c r="H155" s="400"/>
      <c r="I155" s="385"/>
      <c r="J155" s="400"/>
      <c r="K155" s="400"/>
      <c r="L155" s="400"/>
      <c r="M155" s="400"/>
    </row>
    <row r="156" spans="1:13" ht="16.5">
      <c r="A156" s="385"/>
      <c r="B156" s="398"/>
      <c r="C156" s="398"/>
      <c r="D156" s="385"/>
      <c r="E156" s="385"/>
      <c r="F156" s="400"/>
      <c r="G156" s="400"/>
      <c r="H156" s="400"/>
      <c r="I156" s="385"/>
      <c r="J156" s="400"/>
      <c r="K156" s="400"/>
      <c r="L156" s="400"/>
      <c r="M156" s="400"/>
    </row>
    <row r="157" spans="1:13" ht="16.5">
      <c r="A157" s="385"/>
      <c r="B157" s="398"/>
      <c r="C157" s="398"/>
      <c r="D157" s="385"/>
      <c r="E157" s="385"/>
      <c r="F157" s="400"/>
      <c r="G157" s="400"/>
      <c r="H157" s="400"/>
      <c r="I157" s="385"/>
      <c r="J157" s="400"/>
      <c r="K157" s="400"/>
      <c r="L157" s="400"/>
      <c r="M157" s="400"/>
    </row>
    <row r="158" spans="1:13" ht="16.5">
      <c r="A158" s="385"/>
      <c r="B158" s="398"/>
      <c r="C158" s="398"/>
      <c r="D158" s="385"/>
      <c r="E158" s="385"/>
      <c r="F158" s="400"/>
      <c r="G158" s="400"/>
      <c r="H158" s="400"/>
      <c r="I158" s="385"/>
      <c r="J158" s="400"/>
      <c r="K158" s="400"/>
      <c r="L158" s="400"/>
      <c r="M158" s="400"/>
    </row>
    <row r="159" spans="1:13" ht="16.5">
      <c r="A159" s="385"/>
      <c r="B159" s="398"/>
      <c r="C159" s="398"/>
      <c r="D159" s="385"/>
      <c r="E159" s="385"/>
      <c r="F159" s="400"/>
      <c r="G159" s="400"/>
      <c r="H159" s="400"/>
      <c r="I159" s="385"/>
      <c r="J159" s="400"/>
      <c r="K159" s="400"/>
      <c r="L159" s="400"/>
      <c r="M159" s="400"/>
    </row>
    <row r="160" spans="1:13" ht="16.5">
      <c r="A160" s="385"/>
      <c r="B160" s="398"/>
      <c r="C160" s="398"/>
      <c r="D160" s="385"/>
      <c r="E160" s="385"/>
      <c r="F160" s="400"/>
      <c r="G160" s="400"/>
      <c r="H160" s="400"/>
      <c r="I160" s="385"/>
      <c r="J160" s="400"/>
      <c r="K160" s="400"/>
      <c r="L160" s="400"/>
      <c r="M160" s="400"/>
    </row>
    <row r="161" spans="1:13" ht="16.5">
      <c r="A161" s="385"/>
      <c r="B161" s="398"/>
      <c r="C161" s="398"/>
      <c r="D161" s="385"/>
      <c r="E161" s="385"/>
      <c r="F161" s="400"/>
      <c r="G161" s="400"/>
      <c r="H161" s="400"/>
      <c r="I161" s="385"/>
      <c r="J161" s="400"/>
      <c r="K161" s="400"/>
      <c r="L161" s="400"/>
      <c r="M161" s="400"/>
    </row>
    <row r="162" spans="1:13" ht="16.5">
      <c r="A162" s="385"/>
      <c r="B162" s="398"/>
      <c r="C162" s="398"/>
      <c r="D162" s="385"/>
      <c r="E162" s="385"/>
      <c r="F162" s="400"/>
      <c r="G162" s="400"/>
      <c r="H162" s="400"/>
      <c r="I162" s="385"/>
      <c r="J162" s="400"/>
      <c r="K162" s="400"/>
      <c r="L162" s="400"/>
      <c r="M162" s="400"/>
    </row>
    <row r="163" spans="1:13" ht="16.5">
      <c r="A163" s="385"/>
      <c r="B163" s="398"/>
      <c r="C163" s="398"/>
      <c r="D163" s="385"/>
      <c r="E163" s="385"/>
      <c r="F163" s="400"/>
      <c r="G163" s="400"/>
      <c r="H163" s="400"/>
      <c r="I163" s="385"/>
      <c r="J163" s="400"/>
      <c r="K163" s="400"/>
      <c r="L163" s="400"/>
      <c r="M163" s="400"/>
    </row>
    <row r="164" spans="1:13" ht="16.5">
      <c r="A164" s="385"/>
      <c r="B164" s="398"/>
      <c r="C164" s="398"/>
      <c r="D164" s="385"/>
      <c r="E164" s="385"/>
      <c r="F164" s="400"/>
      <c r="G164" s="400"/>
      <c r="H164" s="400"/>
      <c r="I164" s="385"/>
      <c r="J164" s="400"/>
      <c r="K164" s="400"/>
      <c r="L164" s="400"/>
      <c r="M164" s="400"/>
    </row>
    <row r="165" spans="1:13" ht="16.5">
      <c r="A165" s="385"/>
      <c r="B165" s="398"/>
      <c r="C165" s="398"/>
      <c r="D165" s="385"/>
      <c r="E165" s="385"/>
      <c r="F165" s="400"/>
      <c r="G165" s="400"/>
      <c r="H165" s="400"/>
      <c r="I165" s="385"/>
      <c r="J165" s="400"/>
      <c r="K165" s="400"/>
      <c r="L165" s="400"/>
      <c r="M165" s="400"/>
    </row>
    <row r="166" spans="1:13" ht="16.5">
      <c r="A166" s="385"/>
      <c r="B166" s="398"/>
      <c r="C166" s="398"/>
      <c r="D166" s="385"/>
      <c r="E166" s="385"/>
      <c r="F166" s="400"/>
      <c r="G166" s="400"/>
      <c r="H166" s="400"/>
      <c r="I166" s="385"/>
      <c r="J166" s="400"/>
      <c r="K166" s="400"/>
      <c r="L166" s="400"/>
      <c r="M166" s="400"/>
    </row>
    <row r="167" spans="1:13" ht="16.5">
      <c r="A167" s="385"/>
      <c r="B167" s="398"/>
      <c r="C167" s="398"/>
      <c r="D167" s="385"/>
      <c r="E167" s="385"/>
      <c r="F167" s="400"/>
      <c r="G167" s="400"/>
      <c r="H167" s="400"/>
      <c r="I167" s="385"/>
      <c r="J167" s="400"/>
      <c r="K167" s="400"/>
      <c r="L167" s="400"/>
      <c r="M167" s="400"/>
    </row>
    <row r="168" spans="1:13" ht="16.5">
      <c r="A168" s="385"/>
      <c r="B168" s="398"/>
      <c r="C168" s="398"/>
      <c r="D168" s="385"/>
      <c r="E168" s="385"/>
      <c r="F168" s="400"/>
      <c r="G168" s="400"/>
      <c r="H168" s="400"/>
      <c r="I168" s="385"/>
      <c r="J168" s="400"/>
      <c r="K168" s="400"/>
      <c r="L168" s="400"/>
      <c r="M168" s="400"/>
    </row>
    <row r="169" spans="1:13" ht="16.5">
      <c r="A169" s="385"/>
      <c r="B169" s="398"/>
      <c r="C169" s="398"/>
      <c r="D169" s="385"/>
      <c r="E169" s="385"/>
      <c r="F169" s="400"/>
      <c r="G169" s="400"/>
      <c r="H169" s="400"/>
      <c r="I169" s="385"/>
      <c r="J169" s="400"/>
      <c r="K169" s="400"/>
      <c r="L169" s="400"/>
      <c r="M169" s="400"/>
    </row>
    <row r="170" spans="1:13" ht="16.5">
      <c r="A170" s="385"/>
      <c r="B170" s="398"/>
      <c r="C170" s="398"/>
      <c r="D170" s="385"/>
      <c r="E170" s="385"/>
      <c r="F170" s="400"/>
      <c r="G170" s="400"/>
      <c r="H170" s="400"/>
      <c r="I170" s="385"/>
      <c r="J170" s="400"/>
      <c r="K170" s="400"/>
      <c r="L170" s="400"/>
      <c r="M170" s="400"/>
    </row>
    <row r="171" spans="1:13" ht="16.5">
      <c r="A171" s="385"/>
      <c r="B171" s="398"/>
      <c r="C171" s="398"/>
      <c r="D171" s="385"/>
      <c r="E171" s="385"/>
      <c r="F171" s="400"/>
      <c r="G171" s="400"/>
      <c r="H171" s="400"/>
      <c r="I171" s="385"/>
      <c r="J171" s="400"/>
      <c r="K171" s="400"/>
      <c r="L171" s="400"/>
      <c r="M171" s="400"/>
    </row>
    <row r="172" spans="1:13" ht="16.5">
      <c r="A172" s="385"/>
      <c r="B172" s="398"/>
      <c r="C172" s="398"/>
      <c r="D172" s="385"/>
      <c r="E172" s="385"/>
      <c r="F172" s="400"/>
      <c r="G172" s="400"/>
      <c r="H172" s="400"/>
      <c r="I172" s="385"/>
      <c r="J172" s="400"/>
      <c r="K172" s="400"/>
      <c r="L172" s="400"/>
      <c r="M172" s="400"/>
    </row>
    <row r="173" spans="1:13" ht="16.5">
      <c r="A173" s="385"/>
      <c r="B173" s="398"/>
      <c r="C173" s="398"/>
      <c r="D173" s="385"/>
      <c r="E173" s="385"/>
      <c r="F173" s="400"/>
      <c r="G173" s="400"/>
      <c r="H173" s="400"/>
      <c r="I173" s="385"/>
      <c r="J173" s="400"/>
      <c r="K173" s="400"/>
      <c r="L173" s="400"/>
      <c r="M173" s="400"/>
    </row>
    <row r="174" spans="1:13" ht="16.5">
      <c r="A174" s="385"/>
      <c r="B174" s="398"/>
      <c r="C174" s="398"/>
      <c r="D174" s="385"/>
      <c r="E174" s="385"/>
      <c r="F174" s="400"/>
      <c r="G174" s="400"/>
      <c r="H174" s="400"/>
      <c r="I174" s="385"/>
      <c r="J174" s="400"/>
      <c r="K174" s="400"/>
      <c r="L174" s="400"/>
      <c r="M174" s="400"/>
    </row>
    <row r="175" spans="1:13" ht="16.5">
      <c r="A175" s="385"/>
      <c r="B175" s="398"/>
      <c r="C175" s="398"/>
      <c r="D175" s="385"/>
      <c r="E175" s="385"/>
      <c r="F175" s="400"/>
      <c r="G175" s="400"/>
      <c r="H175" s="400"/>
      <c r="I175" s="385"/>
      <c r="J175" s="400"/>
      <c r="K175" s="400"/>
      <c r="L175" s="400"/>
      <c r="M175" s="400"/>
    </row>
    <row r="176" spans="1:13" ht="16.5">
      <c r="A176" s="385"/>
      <c r="B176" s="398"/>
      <c r="C176" s="398"/>
      <c r="D176" s="385"/>
      <c r="E176" s="385"/>
      <c r="F176" s="400"/>
      <c r="G176" s="400"/>
      <c r="H176" s="400"/>
      <c r="I176" s="385"/>
      <c r="J176" s="400"/>
      <c r="K176" s="400"/>
      <c r="L176" s="400"/>
      <c r="M176" s="400"/>
    </row>
    <row r="177" spans="1:13" ht="16.5">
      <c r="A177" s="385"/>
      <c r="B177" s="398"/>
      <c r="C177" s="398"/>
      <c r="D177" s="385"/>
      <c r="E177" s="385"/>
      <c r="F177" s="400"/>
      <c r="G177" s="400"/>
      <c r="H177" s="400"/>
      <c r="I177" s="385"/>
      <c r="J177" s="400"/>
      <c r="K177" s="400"/>
      <c r="L177" s="400"/>
      <c r="M177" s="400"/>
    </row>
    <row r="178" spans="1:13" ht="16.5">
      <c r="A178" s="385"/>
      <c r="B178" s="398"/>
      <c r="C178" s="398"/>
      <c r="D178" s="385"/>
      <c r="E178" s="385"/>
      <c r="F178" s="400"/>
      <c r="G178" s="400"/>
      <c r="H178" s="400"/>
      <c r="I178" s="385"/>
      <c r="J178" s="400"/>
      <c r="K178" s="400"/>
      <c r="L178" s="400"/>
      <c r="M178" s="400"/>
    </row>
    <row r="179" spans="1:13" ht="16.5">
      <c r="A179" s="385"/>
      <c r="B179" s="398"/>
      <c r="C179" s="398"/>
      <c r="D179" s="385"/>
      <c r="E179" s="385"/>
      <c r="F179" s="400"/>
      <c r="G179" s="400"/>
      <c r="H179" s="400"/>
      <c r="I179" s="385"/>
      <c r="J179" s="400"/>
      <c r="K179" s="400"/>
      <c r="L179" s="400"/>
      <c r="M179" s="400"/>
    </row>
    <row r="180" spans="1:13" ht="16.5">
      <c r="A180" s="385"/>
      <c r="B180" s="398"/>
      <c r="C180" s="398"/>
      <c r="D180" s="385"/>
      <c r="E180" s="385"/>
      <c r="F180" s="400"/>
      <c r="G180" s="400"/>
      <c r="H180" s="400"/>
      <c r="I180" s="385"/>
      <c r="J180" s="400"/>
      <c r="K180" s="400"/>
      <c r="L180" s="400"/>
      <c r="M180" s="400"/>
    </row>
    <row r="181" spans="1:13" ht="16.5">
      <c r="A181" s="385"/>
      <c r="B181" s="398"/>
      <c r="C181" s="398"/>
      <c r="D181" s="385"/>
      <c r="E181" s="385"/>
      <c r="F181" s="400"/>
      <c r="G181" s="400"/>
      <c r="H181" s="400"/>
      <c r="I181" s="385"/>
      <c r="J181" s="400"/>
      <c r="K181" s="400"/>
      <c r="L181" s="400"/>
      <c r="M181" s="400"/>
    </row>
    <row r="182" spans="1:13" ht="16.5">
      <c r="A182" s="385"/>
      <c r="B182" s="398"/>
      <c r="C182" s="398"/>
      <c r="D182" s="385"/>
      <c r="E182" s="385"/>
      <c r="F182" s="400"/>
      <c r="G182" s="400"/>
      <c r="H182" s="400"/>
      <c r="I182" s="385"/>
      <c r="J182" s="400"/>
      <c r="K182" s="400"/>
      <c r="L182" s="400"/>
      <c r="M182" s="400"/>
    </row>
    <row r="183" spans="1:13" ht="16.5">
      <c r="A183" s="385"/>
      <c r="B183" s="398"/>
      <c r="C183" s="398"/>
      <c r="D183" s="385"/>
      <c r="E183" s="385"/>
      <c r="F183" s="400"/>
      <c r="G183" s="400"/>
      <c r="H183" s="400"/>
      <c r="I183" s="385"/>
      <c r="J183" s="400"/>
      <c r="K183" s="400"/>
      <c r="L183" s="400"/>
      <c r="M183" s="400"/>
    </row>
    <row r="184" spans="1:13" ht="16.5">
      <c r="A184" s="385"/>
      <c r="B184" s="398"/>
      <c r="C184" s="398"/>
      <c r="D184" s="385"/>
      <c r="E184" s="385"/>
      <c r="F184" s="400"/>
      <c r="G184" s="400"/>
      <c r="H184" s="400"/>
      <c r="I184" s="385"/>
      <c r="J184" s="400"/>
      <c r="K184" s="400"/>
      <c r="L184" s="400"/>
      <c r="M184" s="400"/>
    </row>
    <row r="185" spans="1:13" ht="16.5">
      <c r="A185" s="385"/>
      <c r="B185" s="398"/>
      <c r="C185" s="398"/>
      <c r="D185" s="385"/>
      <c r="E185" s="385"/>
      <c r="F185" s="400"/>
      <c r="G185" s="400"/>
      <c r="H185" s="400"/>
      <c r="I185" s="385"/>
      <c r="J185" s="400"/>
      <c r="K185" s="400"/>
      <c r="L185" s="400"/>
      <c r="M185" s="400"/>
    </row>
    <row r="186" spans="1:13" ht="16.5">
      <c r="A186" s="385"/>
      <c r="B186" s="398"/>
      <c r="C186" s="398"/>
      <c r="D186" s="385"/>
      <c r="E186" s="385"/>
      <c r="F186" s="400"/>
      <c r="G186" s="400"/>
      <c r="H186" s="400"/>
      <c r="I186" s="385"/>
      <c r="J186" s="400"/>
      <c r="K186" s="400"/>
      <c r="L186" s="400"/>
      <c r="M186" s="400"/>
    </row>
    <row r="187" spans="1:13" ht="16.5">
      <c r="A187" s="385"/>
      <c r="B187" s="398"/>
      <c r="C187" s="398"/>
      <c r="D187" s="385"/>
      <c r="E187" s="385"/>
      <c r="F187" s="400"/>
      <c r="G187" s="400"/>
      <c r="H187" s="400"/>
      <c r="I187" s="385"/>
      <c r="J187" s="400"/>
      <c r="K187" s="400"/>
      <c r="L187" s="400"/>
      <c r="M187" s="400"/>
    </row>
    <row r="188" spans="1:13" ht="16.5">
      <c r="A188" s="385"/>
      <c r="B188" s="398"/>
      <c r="C188" s="398"/>
      <c r="D188" s="385"/>
      <c r="E188" s="385"/>
      <c r="F188" s="400"/>
      <c r="G188" s="400"/>
      <c r="H188" s="400"/>
      <c r="I188" s="385"/>
      <c r="J188" s="400"/>
      <c r="K188" s="400"/>
      <c r="L188" s="400"/>
      <c r="M188" s="400"/>
    </row>
    <row r="189" spans="1:13" ht="16.5">
      <c r="A189" s="385"/>
      <c r="B189" s="398"/>
      <c r="C189" s="398"/>
      <c r="D189" s="385"/>
      <c r="E189" s="385"/>
      <c r="F189" s="400"/>
      <c r="G189" s="400"/>
      <c r="H189" s="400"/>
      <c r="I189" s="385"/>
      <c r="J189" s="400"/>
      <c r="K189" s="400"/>
      <c r="L189" s="400"/>
      <c r="M189" s="400"/>
    </row>
    <row r="190" spans="1:13" ht="16.5">
      <c r="A190" s="385"/>
      <c r="B190" s="398"/>
      <c r="C190" s="398"/>
      <c r="D190" s="385"/>
      <c r="E190" s="385"/>
      <c r="F190" s="400"/>
      <c r="G190" s="400"/>
      <c r="H190" s="400"/>
      <c r="I190" s="385"/>
      <c r="J190" s="400"/>
      <c r="K190" s="400"/>
      <c r="L190" s="400"/>
      <c r="M190" s="400"/>
    </row>
    <row r="191" spans="1:13" ht="16.5">
      <c r="A191" s="385"/>
      <c r="B191" s="398"/>
      <c r="C191" s="398"/>
      <c r="D191" s="385"/>
      <c r="E191" s="385"/>
      <c r="F191" s="400"/>
      <c r="G191" s="400"/>
      <c r="H191" s="400"/>
      <c r="I191" s="385"/>
      <c r="J191" s="400"/>
      <c r="K191" s="400"/>
      <c r="L191" s="400"/>
      <c r="M191" s="400"/>
    </row>
    <row r="192" spans="1:13" ht="16.5">
      <c r="A192" s="385"/>
      <c r="B192" s="398"/>
      <c r="C192" s="398"/>
      <c r="D192" s="385"/>
      <c r="E192" s="385"/>
      <c r="F192" s="400"/>
      <c r="G192" s="400"/>
      <c r="H192" s="400"/>
      <c r="I192" s="385"/>
      <c r="J192" s="400"/>
      <c r="K192" s="400"/>
      <c r="L192" s="400"/>
      <c r="M192" s="400"/>
    </row>
    <row r="193" spans="1:13" ht="16.5">
      <c r="A193" s="385"/>
      <c r="B193" s="398"/>
      <c r="C193" s="398"/>
      <c r="D193" s="385"/>
      <c r="E193" s="385"/>
      <c r="F193" s="400"/>
      <c r="G193" s="400"/>
      <c r="H193" s="400"/>
      <c r="I193" s="385"/>
      <c r="J193" s="400"/>
      <c r="K193" s="400"/>
      <c r="L193" s="400"/>
      <c r="M193" s="400"/>
    </row>
    <row r="194" spans="1:13" ht="16.5">
      <c r="A194" s="385"/>
      <c r="B194" s="398"/>
      <c r="C194" s="398"/>
      <c r="D194" s="385"/>
      <c r="E194" s="385"/>
      <c r="F194" s="400"/>
      <c r="G194" s="400"/>
      <c r="H194" s="400"/>
      <c r="I194" s="385"/>
      <c r="J194" s="400"/>
      <c r="K194" s="400"/>
      <c r="L194" s="400"/>
      <c r="M194" s="400"/>
    </row>
    <row r="195" spans="1:13" ht="16.5">
      <c r="A195" s="385"/>
      <c r="B195" s="398"/>
      <c r="C195" s="398"/>
      <c r="D195" s="385"/>
      <c r="E195" s="385"/>
      <c r="F195" s="400"/>
      <c r="G195" s="400"/>
      <c r="H195" s="400"/>
      <c r="I195" s="385"/>
      <c r="J195" s="400"/>
      <c r="K195" s="400"/>
      <c r="L195" s="400"/>
      <c r="M195" s="400"/>
    </row>
    <row r="196" spans="1:13" ht="16.5">
      <c r="A196" s="385"/>
      <c r="B196" s="398"/>
      <c r="C196" s="398"/>
      <c r="D196" s="385"/>
      <c r="E196" s="385"/>
      <c r="F196" s="400"/>
      <c r="G196" s="400"/>
      <c r="H196" s="400"/>
      <c r="I196" s="385"/>
      <c r="J196" s="400"/>
      <c r="K196" s="400"/>
      <c r="L196" s="400"/>
      <c r="M196" s="400"/>
    </row>
    <row r="197" spans="1:13" ht="16.5">
      <c r="A197" s="385"/>
      <c r="B197" s="398"/>
      <c r="C197" s="398"/>
      <c r="D197" s="385"/>
      <c r="E197" s="385"/>
      <c r="F197" s="400"/>
      <c r="G197" s="400"/>
      <c r="H197" s="400"/>
      <c r="I197" s="385"/>
      <c r="J197" s="400"/>
      <c r="K197" s="400"/>
      <c r="L197" s="400"/>
      <c r="M197" s="400"/>
    </row>
    <row r="198" spans="1:13" ht="16.5">
      <c r="A198" s="385"/>
      <c r="B198" s="398"/>
      <c r="C198" s="398"/>
      <c r="D198" s="385"/>
      <c r="E198" s="385"/>
      <c r="F198" s="400"/>
      <c r="G198" s="400"/>
      <c r="H198" s="400"/>
      <c r="I198" s="385"/>
      <c r="J198" s="400"/>
      <c r="K198" s="400"/>
      <c r="L198" s="400"/>
      <c r="M198" s="400"/>
    </row>
    <row r="199" spans="1:13" ht="16.5">
      <c r="A199" s="385"/>
      <c r="B199" s="398"/>
      <c r="C199" s="398"/>
      <c r="D199" s="385"/>
      <c r="E199" s="385"/>
      <c r="F199" s="400"/>
      <c r="G199" s="400"/>
      <c r="H199" s="400"/>
      <c r="I199" s="385"/>
      <c r="J199" s="400"/>
      <c r="K199" s="400"/>
      <c r="L199" s="400"/>
      <c r="M199" s="400"/>
    </row>
    <row r="200" spans="1:13" ht="16.5">
      <c r="A200" s="385"/>
      <c r="B200" s="398"/>
      <c r="C200" s="398"/>
      <c r="D200" s="385"/>
      <c r="E200" s="385"/>
      <c r="F200" s="400"/>
      <c r="G200" s="400"/>
      <c r="H200" s="400"/>
      <c r="I200" s="385"/>
      <c r="J200" s="400"/>
      <c r="K200" s="400"/>
      <c r="L200" s="400"/>
      <c r="M200" s="400"/>
    </row>
    <row r="201" spans="1:13" ht="16.5">
      <c r="A201" s="385"/>
      <c r="B201" s="398"/>
      <c r="C201" s="398"/>
      <c r="D201" s="385"/>
      <c r="E201" s="385"/>
      <c r="F201" s="400"/>
      <c r="G201" s="400"/>
      <c r="H201" s="400"/>
      <c r="I201" s="385"/>
      <c r="J201" s="400"/>
      <c r="K201" s="400"/>
      <c r="L201" s="400"/>
      <c r="M201" s="400"/>
    </row>
    <row r="202" spans="1:13" ht="16.5">
      <c r="A202" s="385"/>
      <c r="B202" s="398"/>
      <c r="C202" s="398"/>
      <c r="D202" s="385"/>
      <c r="E202" s="385"/>
      <c r="F202" s="400"/>
      <c r="G202" s="400"/>
      <c r="H202" s="400"/>
      <c r="I202" s="385"/>
      <c r="J202" s="400"/>
      <c r="K202" s="400"/>
      <c r="L202" s="400"/>
      <c r="M202" s="400"/>
    </row>
    <row r="203" spans="1:13" ht="16.5">
      <c r="A203" s="385"/>
      <c r="B203" s="398"/>
      <c r="C203" s="398"/>
      <c r="D203" s="385"/>
      <c r="E203" s="385"/>
      <c r="F203" s="400"/>
      <c r="G203" s="400"/>
      <c r="H203" s="400"/>
      <c r="I203" s="385"/>
      <c r="J203" s="400"/>
      <c r="K203" s="400"/>
      <c r="L203" s="400"/>
      <c r="M203" s="400"/>
    </row>
    <row r="204" spans="1:13" ht="16.5">
      <c r="A204" s="385"/>
      <c r="B204" s="398"/>
      <c r="C204" s="398"/>
      <c r="D204" s="385"/>
      <c r="E204" s="385"/>
      <c r="F204" s="400"/>
      <c r="G204" s="400"/>
      <c r="H204" s="400"/>
      <c r="I204" s="385"/>
      <c r="J204" s="400"/>
      <c r="K204" s="400"/>
      <c r="L204" s="400"/>
      <c r="M204" s="400"/>
    </row>
    <row r="205" spans="1:13" ht="16.5">
      <c r="A205" s="385"/>
      <c r="B205" s="398"/>
      <c r="C205" s="398"/>
      <c r="D205" s="385"/>
      <c r="E205" s="385"/>
      <c r="F205" s="400"/>
      <c r="G205" s="400"/>
      <c r="H205" s="400"/>
      <c r="I205" s="385"/>
      <c r="J205" s="400"/>
      <c r="K205" s="400"/>
      <c r="L205" s="400"/>
      <c r="M205" s="400"/>
    </row>
    <row r="206" spans="1:13" ht="16.5">
      <c r="A206" s="385"/>
      <c r="B206" s="398"/>
      <c r="C206" s="398"/>
      <c r="D206" s="385"/>
      <c r="E206" s="385"/>
      <c r="F206" s="400"/>
      <c r="G206" s="400"/>
      <c r="H206" s="400"/>
      <c r="I206" s="385"/>
      <c r="J206" s="400"/>
      <c r="K206" s="400"/>
      <c r="L206" s="400"/>
      <c r="M206" s="400"/>
    </row>
    <row r="207" spans="1:13" ht="16.5">
      <c r="A207" s="385"/>
      <c r="B207" s="398"/>
      <c r="C207" s="398"/>
      <c r="D207" s="385"/>
      <c r="E207" s="385"/>
      <c r="F207" s="400"/>
      <c r="G207" s="400"/>
      <c r="H207" s="400"/>
      <c r="I207" s="385"/>
      <c r="J207" s="400"/>
      <c r="K207" s="400"/>
      <c r="L207" s="400"/>
      <c r="M207" s="400"/>
    </row>
    <row r="208" spans="1:13" ht="16.5">
      <c r="A208" s="385"/>
      <c r="B208" s="398"/>
      <c r="C208" s="398"/>
      <c r="D208" s="385"/>
      <c r="E208" s="385"/>
      <c r="F208" s="400"/>
      <c r="G208" s="400"/>
      <c r="H208" s="400"/>
      <c r="I208" s="385"/>
      <c r="J208" s="400"/>
      <c r="K208" s="400"/>
      <c r="L208" s="400"/>
      <c r="M208" s="400"/>
    </row>
    <row r="209" spans="1:13" ht="16.5">
      <c r="A209" s="385"/>
      <c r="B209" s="398"/>
      <c r="C209" s="398"/>
      <c r="D209" s="385"/>
      <c r="E209" s="385"/>
      <c r="F209" s="400"/>
      <c r="G209" s="400"/>
      <c r="H209" s="400"/>
      <c r="I209" s="385"/>
      <c r="J209" s="400"/>
      <c r="K209" s="400"/>
      <c r="L209" s="400"/>
      <c r="M209" s="400"/>
    </row>
    <row r="210" spans="1:13" ht="16.5">
      <c r="A210" s="385"/>
      <c r="B210" s="398"/>
      <c r="C210" s="398"/>
      <c r="D210" s="385"/>
      <c r="E210" s="385"/>
      <c r="F210" s="400"/>
      <c r="G210" s="400"/>
      <c r="H210" s="400"/>
      <c r="I210" s="385"/>
      <c r="J210" s="400"/>
      <c r="K210" s="400"/>
      <c r="L210" s="400"/>
      <c r="M210" s="400"/>
    </row>
    <row r="211" spans="1:13" ht="16.5">
      <c r="A211" s="385"/>
      <c r="B211" s="398"/>
      <c r="C211" s="398"/>
      <c r="D211" s="385"/>
      <c r="E211" s="385"/>
      <c r="F211" s="400"/>
      <c r="G211" s="400"/>
      <c r="H211" s="400"/>
      <c r="I211" s="385"/>
      <c r="J211" s="400"/>
      <c r="K211" s="400"/>
      <c r="L211" s="400"/>
      <c r="M211" s="400"/>
    </row>
    <row r="212" spans="1:13" ht="16.5">
      <c r="A212" s="385"/>
      <c r="B212" s="398"/>
      <c r="C212" s="398"/>
      <c r="D212" s="385"/>
      <c r="E212" s="385"/>
      <c r="F212" s="400"/>
      <c r="G212" s="400"/>
      <c r="H212" s="400"/>
      <c r="I212" s="385"/>
      <c r="J212" s="400"/>
      <c r="K212" s="400"/>
      <c r="L212" s="400"/>
      <c r="M212" s="400"/>
    </row>
    <row r="213" spans="1:13" ht="16.5">
      <c r="A213" s="385"/>
      <c r="B213" s="398"/>
      <c r="C213" s="398"/>
      <c r="D213" s="385"/>
      <c r="E213" s="385"/>
      <c r="F213" s="400"/>
      <c r="G213" s="400"/>
      <c r="H213" s="400"/>
      <c r="I213" s="385"/>
      <c r="J213" s="400"/>
      <c r="K213" s="400"/>
      <c r="L213" s="400"/>
      <c r="M213" s="400"/>
    </row>
    <row r="214" spans="1:13" ht="16.5">
      <c r="A214" s="385"/>
      <c r="B214" s="398"/>
      <c r="C214" s="398"/>
      <c r="D214" s="385"/>
      <c r="E214" s="385"/>
      <c r="F214" s="400"/>
      <c r="G214" s="400"/>
      <c r="H214" s="400"/>
      <c r="I214" s="385"/>
      <c r="J214" s="400"/>
      <c r="K214" s="400"/>
      <c r="L214" s="400"/>
      <c r="M214" s="400"/>
    </row>
    <row r="215" spans="1:13" ht="16.5">
      <c r="A215" s="385"/>
      <c r="B215" s="398"/>
      <c r="C215" s="398"/>
      <c r="D215" s="385"/>
      <c r="E215" s="385"/>
      <c r="F215" s="400"/>
      <c r="G215" s="400"/>
      <c r="H215" s="400"/>
      <c r="I215" s="385"/>
      <c r="J215" s="400"/>
      <c r="K215" s="400"/>
      <c r="L215" s="400"/>
      <c r="M215" s="400"/>
    </row>
    <row r="216" spans="1:13" ht="16.5">
      <c r="A216" s="385"/>
      <c r="B216" s="398"/>
      <c r="C216" s="398"/>
      <c r="D216" s="385"/>
      <c r="E216" s="385"/>
      <c r="F216" s="400"/>
      <c r="G216" s="400"/>
      <c r="H216" s="400"/>
      <c r="I216" s="385"/>
      <c r="J216" s="400"/>
      <c r="K216" s="400"/>
      <c r="L216" s="400"/>
      <c r="M216" s="400"/>
    </row>
    <row r="217" spans="1:13" ht="16.5">
      <c r="A217" s="385"/>
      <c r="B217" s="398"/>
      <c r="C217" s="398"/>
      <c r="D217" s="385"/>
      <c r="E217" s="385"/>
      <c r="F217" s="400"/>
      <c r="G217" s="400"/>
      <c r="H217" s="400"/>
      <c r="I217" s="385"/>
      <c r="J217" s="400"/>
      <c r="K217" s="400"/>
      <c r="L217" s="400"/>
      <c r="M217" s="400"/>
    </row>
    <row r="218" spans="1:13" ht="16.5">
      <c r="A218" s="385"/>
      <c r="B218" s="398"/>
      <c r="C218" s="398"/>
      <c r="D218" s="385"/>
      <c r="E218" s="385"/>
      <c r="F218" s="400"/>
      <c r="G218" s="400"/>
      <c r="H218" s="400"/>
      <c r="I218" s="385"/>
      <c r="J218" s="400"/>
      <c r="K218" s="400"/>
      <c r="L218" s="400"/>
      <c r="M218" s="400"/>
    </row>
    <row r="219" spans="1:13" ht="16.5">
      <c r="A219" s="385"/>
      <c r="B219" s="398"/>
      <c r="C219" s="398"/>
      <c r="D219" s="385"/>
      <c r="E219" s="385"/>
      <c r="F219" s="400"/>
      <c r="G219" s="400"/>
      <c r="H219" s="400"/>
      <c r="I219" s="385"/>
      <c r="J219" s="400"/>
      <c r="K219" s="400"/>
      <c r="L219" s="400"/>
      <c r="M219" s="400"/>
    </row>
    <row r="220" spans="1:13" ht="16.5">
      <c r="A220" s="385"/>
      <c r="B220" s="398"/>
      <c r="C220" s="398"/>
      <c r="D220" s="385"/>
      <c r="E220" s="385"/>
      <c r="F220" s="400"/>
      <c r="G220" s="400"/>
      <c r="H220" s="400"/>
      <c r="I220" s="385"/>
      <c r="J220" s="400"/>
      <c r="K220" s="400"/>
      <c r="L220" s="400"/>
      <c r="M220" s="400"/>
    </row>
    <row r="221" spans="1:13" ht="16.5">
      <c r="A221" s="385"/>
      <c r="B221" s="398"/>
      <c r="C221" s="398"/>
      <c r="D221" s="385"/>
      <c r="E221" s="385"/>
      <c r="F221" s="400"/>
      <c r="G221" s="400"/>
      <c r="H221" s="400"/>
      <c r="I221" s="385"/>
      <c r="J221" s="400"/>
      <c r="K221" s="400"/>
      <c r="L221" s="400"/>
      <c r="M221" s="400"/>
    </row>
    <row r="222" spans="1:13" ht="16.5">
      <c r="A222" s="385"/>
      <c r="B222" s="398"/>
      <c r="C222" s="398"/>
      <c r="D222" s="385"/>
      <c r="E222" s="385"/>
      <c r="F222" s="400"/>
      <c r="G222" s="400"/>
      <c r="H222" s="400"/>
      <c r="I222" s="385"/>
      <c r="J222" s="400"/>
      <c r="K222" s="400"/>
      <c r="L222" s="400"/>
      <c r="M222" s="400"/>
    </row>
    <row r="223" spans="1:13" ht="16.5">
      <c r="A223" s="385"/>
      <c r="B223" s="398"/>
      <c r="C223" s="398"/>
      <c r="D223" s="385"/>
      <c r="E223" s="385"/>
      <c r="F223" s="400"/>
      <c r="G223" s="400"/>
      <c r="H223" s="400"/>
      <c r="I223" s="385"/>
      <c r="J223" s="400"/>
      <c r="K223" s="400"/>
      <c r="L223" s="400"/>
      <c r="M223" s="400"/>
    </row>
    <row r="224" spans="1:13" ht="16.5">
      <c r="A224" s="385"/>
      <c r="B224" s="398"/>
      <c r="C224" s="398"/>
      <c r="D224" s="385"/>
      <c r="E224" s="385"/>
      <c r="F224" s="400"/>
      <c r="G224" s="400"/>
      <c r="H224" s="400"/>
      <c r="I224" s="385"/>
      <c r="J224" s="400"/>
      <c r="K224" s="400"/>
      <c r="L224" s="400"/>
      <c r="M224" s="400"/>
    </row>
    <row r="225" spans="1:13" ht="16.5">
      <c r="A225" s="385"/>
      <c r="B225" s="398"/>
      <c r="C225" s="398"/>
      <c r="D225" s="385"/>
      <c r="E225" s="385"/>
      <c r="F225" s="400"/>
      <c r="G225" s="400"/>
      <c r="H225" s="400"/>
      <c r="I225" s="385"/>
      <c r="J225" s="400"/>
      <c r="K225" s="400"/>
      <c r="L225" s="400"/>
      <c r="M225" s="400"/>
    </row>
    <row r="226" spans="1:13" ht="16.5">
      <c r="A226" s="385"/>
      <c r="B226" s="398"/>
      <c r="C226" s="398"/>
      <c r="D226" s="385"/>
      <c r="E226" s="385"/>
      <c r="F226" s="400"/>
      <c r="G226" s="400"/>
      <c r="H226" s="400"/>
      <c r="I226" s="385"/>
      <c r="J226" s="400"/>
      <c r="K226" s="400"/>
      <c r="L226" s="400"/>
      <c r="M226" s="400"/>
    </row>
    <row r="227" spans="1:13" ht="16.5">
      <c r="A227" s="385"/>
      <c r="B227" s="398"/>
      <c r="C227" s="398"/>
      <c r="D227" s="385"/>
      <c r="E227" s="385"/>
      <c r="F227" s="400"/>
      <c r="G227" s="400"/>
      <c r="H227" s="400"/>
      <c r="I227" s="385"/>
      <c r="J227" s="400"/>
      <c r="K227" s="400"/>
      <c r="L227" s="400"/>
      <c r="M227" s="400"/>
    </row>
    <row r="228" spans="1:13" ht="16.5">
      <c r="A228" s="385"/>
      <c r="B228" s="398"/>
      <c r="C228" s="398"/>
      <c r="D228" s="385"/>
      <c r="E228" s="385"/>
      <c r="F228" s="400"/>
      <c r="G228" s="400"/>
      <c r="H228" s="400"/>
      <c r="I228" s="385"/>
      <c r="J228" s="400"/>
      <c r="K228" s="400"/>
      <c r="L228" s="400"/>
      <c r="M228" s="400"/>
    </row>
    <row r="229" spans="1:13" ht="16.5">
      <c r="A229" s="385"/>
      <c r="B229" s="398"/>
      <c r="C229" s="398"/>
      <c r="D229" s="385"/>
      <c r="E229" s="385"/>
      <c r="F229" s="400"/>
      <c r="G229" s="400"/>
      <c r="H229" s="400"/>
      <c r="I229" s="385"/>
      <c r="J229" s="400"/>
      <c r="K229" s="400"/>
      <c r="L229" s="400"/>
      <c r="M229" s="400"/>
    </row>
    <row r="230" spans="1:13" ht="16.5">
      <c r="A230" s="385"/>
      <c r="B230" s="398"/>
      <c r="C230" s="398"/>
      <c r="D230" s="385"/>
      <c r="E230" s="385"/>
      <c r="F230" s="400"/>
      <c r="G230" s="400"/>
      <c r="H230" s="400"/>
      <c r="I230" s="385"/>
      <c r="J230" s="400"/>
      <c r="K230" s="400"/>
      <c r="L230" s="400"/>
      <c r="M230" s="400"/>
    </row>
    <row r="231" spans="1:13" ht="16.5">
      <c r="A231" s="385"/>
      <c r="B231" s="398"/>
      <c r="C231" s="398"/>
      <c r="D231" s="385"/>
      <c r="E231" s="385"/>
      <c r="F231" s="400"/>
      <c r="G231" s="400"/>
      <c r="H231" s="400"/>
      <c r="I231" s="385"/>
      <c r="J231" s="400"/>
      <c r="K231" s="400"/>
      <c r="L231" s="400"/>
      <c r="M231" s="400"/>
    </row>
    <row r="232" spans="1:13" ht="16.5">
      <c r="A232" s="385"/>
      <c r="B232" s="398"/>
      <c r="C232" s="398"/>
      <c r="D232" s="385"/>
      <c r="E232" s="385"/>
      <c r="F232" s="400"/>
      <c r="G232" s="400"/>
      <c r="H232" s="400"/>
      <c r="I232" s="385"/>
      <c r="J232" s="400"/>
      <c r="K232" s="400"/>
      <c r="L232" s="400"/>
      <c r="M232" s="400"/>
    </row>
    <row r="233" spans="1:13" ht="16.5">
      <c r="A233" s="385"/>
      <c r="B233" s="398"/>
      <c r="C233" s="398"/>
      <c r="D233" s="385"/>
      <c r="E233" s="385"/>
      <c r="F233" s="400"/>
      <c r="G233" s="400"/>
      <c r="H233" s="400"/>
      <c r="I233" s="385"/>
      <c r="J233" s="400"/>
      <c r="K233" s="400"/>
      <c r="L233" s="400"/>
      <c r="M233" s="400"/>
    </row>
    <row r="234" spans="1:13" ht="16.5">
      <c r="A234" s="385"/>
      <c r="B234" s="398"/>
      <c r="C234" s="398"/>
      <c r="D234" s="385"/>
      <c r="E234" s="385"/>
      <c r="F234" s="400"/>
      <c r="G234" s="400"/>
      <c r="H234" s="400"/>
      <c r="I234" s="385"/>
      <c r="J234" s="400"/>
      <c r="K234" s="400"/>
      <c r="L234" s="400"/>
      <c r="M234" s="400"/>
    </row>
    <row r="235" spans="1:13" ht="16.5">
      <c r="A235" s="385"/>
      <c r="B235" s="398"/>
      <c r="C235" s="398"/>
      <c r="D235" s="385"/>
      <c r="E235" s="385"/>
      <c r="F235" s="400"/>
      <c r="G235" s="400"/>
      <c r="H235" s="400"/>
      <c r="I235" s="385"/>
      <c r="J235" s="400"/>
      <c r="K235" s="400"/>
      <c r="L235" s="400"/>
      <c r="M235" s="400"/>
    </row>
    <row r="236" spans="1:13" ht="16.5">
      <c r="A236" s="385"/>
      <c r="B236" s="398"/>
      <c r="C236" s="398"/>
      <c r="D236" s="385"/>
      <c r="E236" s="385"/>
      <c r="F236" s="400"/>
      <c r="G236" s="400"/>
      <c r="H236" s="400"/>
      <c r="I236" s="385"/>
      <c r="J236" s="400"/>
      <c r="K236" s="400"/>
      <c r="L236" s="400"/>
      <c r="M236" s="400"/>
    </row>
    <row r="237" spans="1:13" ht="16.5">
      <c r="A237" s="385"/>
      <c r="B237" s="398"/>
      <c r="C237" s="398"/>
      <c r="D237" s="385"/>
      <c r="E237" s="385"/>
      <c r="F237" s="400"/>
      <c r="G237" s="400"/>
      <c r="H237" s="400"/>
      <c r="I237" s="385"/>
      <c r="J237" s="400"/>
      <c r="K237" s="400"/>
      <c r="L237" s="400"/>
      <c r="M237" s="400"/>
    </row>
    <row r="238" spans="1:13" ht="16.5">
      <c r="A238" s="385"/>
      <c r="B238" s="398"/>
      <c r="C238" s="398"/>
      <c r="D238" s="385"/>
      <c r="E238" s="385"/>
      <c r="F238" s="400"/>
      <c r="G238" s="400"/>
      <c r="H238" s="400"/>
      <c r="I238" s="385"/>
      <c r="J238" s="400"/>
      <c r="K238" s="400"/>
      <c r="L238" s="400"/>
      <c r="M238" s="400"/>
    </row>
    <row r="239" spans="1:13" ht="16.5">
      <c r="A239" s="385"/>
      <c r="B239" s="398"/>
      <c r="C239" s="398"/>
      <c r="D239" s="385"/>
      <c r="E239" s="385"/>
      <c r="F239" s="400"/>
      <c r="G239" s="400"/>
      <c r="H239" s="400"/>
      <c r="I239" s="385"/>
      <c r="J239" s="400"/>
      <c r="K239" s="400"/>
      <c r="L239" s="400"/>
      <c r="M239" s="400"/>
    </row>
  </sheetData>
  <sheetProtection/>
  <mergeCells count="15">
    <mergeCell ref="D5:D6"/>
    <mergeCell ref="E5:E6"/>
    <mergeCell ref="F5:J5"/>
    <mergeCell ref="K5:K6"/>
    <mergeCell ref="L5:L6"/>
    <mergeCell ref="B23:G23"/>
    <mergeCell ref="B22:G22"/>
    <mergeCell ref="H22:M22"/>
    <mergeCell ref="A1:M1"/>
    <mergeCell ref="A2:M2"/>
    <mergeCell ref="A3:M3"/>
    <mergeCell ref="A5:A6"/>
    <mergeCell ref="B5:B6"/>
    <mergeCell ref="M5:M6"/>
    <mergeCell ref="C5:C6"/>
  </mergeCells>
  <printOptions horizontalCentered="1"/>
  <pageMargins left="0.1968503937007874" right="0.1968503937007874" top="0.2755905511811024" bottom="0.31496062992125984" header="0.1968503937007874" footer="0.1968503937007874"/>
  <pageSetup fitToHeight="0" fitToWidth="1" horizontalDpi="600" verticalDpi="600" orientation="landscape" paperSize="9" scale="72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27"/>
  <sheetViews>
    <sheetView zoomScale="70" zoomScaleNormal="70" zoomScalePageLayoutView="0" workbookViewId="0" topLeftCell="A25">
      <selection activeCell="I17" sqref="I17"/>
    </sheetView>
  </sheetViews>
  <sheetFormatPr defaultColWidth="9.140625" defaultRowHeight="12.75"/>
  <cols>
    <col min="1" max="1" width="5.8515625" style="371" customWidth="1"/>
    <col min="2" max="2" width="38.57421875" style="367" customWidth="1"/>
    <col min="3" max="3" width="14.57421875" style="368" customWidth="1"/>
    <col min="4" max="5" width="16.00390625" style="368" customWidth="1"/>
    <col min="6" max="6" width="15.00390625" style="364" customWidth="1"/>
    <col min="7" max="7" width="15.28125" style="364" customWidth="1"/>
    <col min="8" max="8" width="13.421875" style="364" customWidth="1"/>
    <col min="9" max="9" width="14.57421875" style="364" customWidth="1"/>
    <col min="10" max="12" width="15.00390625" style="364" customWidth="1"/>
    <col min="13" max="13" width="18.140625" style="364" customWidth="1"/>
    <col min="14" max="14" width="6.421875" style="364" customWidth="1"/>
    <col min="15" max="19" width="14.00390625" style="364" customWidth="1"/>
    <col min="20" max="16384" width="9.140625" style="364" customWidth="1"/>
  </cols>
  <sheetData>
    <row r="1" spans="1:13" s="365" customFormat="1" ht="27" customHeight="1">
      <c r="A1" s="533" t="s">
        <v>401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s="365" customFormat="1" ht="27" customHeight="1">
      <c r="A2" s="534" t="s">
        <v>346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ht="21.75" customHeight="1">
      <c r="A3" s="385"/>
      <c r="B3" s="398"/>
      <c r="C3" s="399"/>
      <c r="D3" s="399"/>
      <c r="E3" s="399"/>
      <c r="F3" s="400"/>
      <c r="G3" s="400"/>
      <c r="H3" s="400"/>
      <c r="I3" s="400"/>
      <c r="J3" s="400"/>
      <c r="K3" s="400"/>
      <c r="L3" s="400"/>
      <c r="M3" s="400"/>
    </row>
    <row r="4" spans="1:13" s="369" customFormat="1" ht="51" customHeight="1">
      <c r="A4" s="514" t="s">
        <v>0</v>
      </c>
      <c r="B4" s="514" t="s">
        <v>288</v>
      </c>
      <c r="C4" s="514" t="s">
        <v>20</v>
      </c>
      <c r="D4" s="514" t="s">
        <v>348</v>
      </c>
      <c r="E4" s="510" t="s">
        <v>349</v>
      </c>
      <c r="F4" s="511" t="s">
        <v>350</v>
      </c>
      <c r="G4" s="512"/>
      <c r="H4" s="512"/>
      <c r="I4" s="512"/>
      <c r="J4" s="513"/>
      <c r="K4" s="514" t="s">
        <v>352</v>
      </c>
      <c r="L4" s="510" t="s">
        <v>353</v>
      </c>
      <c r="M4" s="529" t="s">
        <v>354</v>
      </c>
    </row>
    <row r="5" spans="1:13" s="369" customFormat="1" ht="51" customHeight="1">
      <c r="A5" s="515"/>
      <c r="B5" s="515"/>
      <c r="C5" s="515"/>
      <c r="D5" s="515"/>
      <c r="E5" s="510"/>
      <c r="F5" s="386">
        <v>2016</v>
      </c>
      <c r="G5" s="386">
        <v>2017</v>
      </c>
      <c r="H5" s="386">
        <v>2018</v>
      </c>
      <c r="I5" s="386">
        <v>2019</v>
      </c>
      <c r="J5" s="386" t="s">
        <v>351</v>
      </c>
      <c r="K5" s="515"/>
      <c r="L5" s="510"/>
      <c r="M5" s="530"/>
    </row>
    <row r="6" spans="1:20" s="363" customFormat="1" ht="28.5" customHeight="1">
      <c r="A6" s="389" t="s">
        <v>3</v>
      </c>
      <c r="B6" s="538" t="s">
        <v>403</v>
      </c>
      <c r="C6" s="539"/>
      <c r="D6" s="539"/>
      <c r="E6" s="539"/>
      <c r="F6" s="539"/>
      <c r="G6" s="539"/>
      <c r="H6" s="539"/>
      <c r="I6" s="539"/>
      <c r="J6" s="539"/>
      <c r="K6" s="539"/>
      <c r="L6" s="540"/>
      <c r="M6" s="429" t="s">
        <v>407</v>
      </c>
      <c r="N6" s="375"/>
      <c r="O6" s="375"/>
      <c r="Q6" s="376"/>
      <c r="R6" s="375"/>
      <c r="T6" s="376"/>
    </row>
    <row r="7" spans="1:20" ht="35.25" customHeight="1">
      <c r="A7" s="392">
        <v>1</v>
      </c>
      <c r="B7" s="394" t="s">
        <v>404</v>
      </c>
      <c r="C7" s="401" t="s">
        <v>323</v>
      </c>
      <c r="D7" s="410"/>
      <c r="E7" s="410"/>
      <c r="F7" s="410"/>
      <c r="G7" s="410"/>
      <c r="H7" s="410"/>
      <c r="I7" s="410"/>
      <c r="J7" s="410"/>
      <c r="K7" s="410"/>
      <c r="L7" s="410"/>
      <c r="M7" s="429"/>
      <c r="N7" s="374"/>
      <c r="O7" s="374"/>
      <c r="Q7" s="372"/>
      <c r="R7" s="374"/>
      <c r="T7" s="372"/>
    </row>
    <row r="8" spans="1:20" s="370" customFormat="1" ht="29.25" customHeight="1">
      <c r="A8" s="404"/>
      <c r="B8" s="393" t="s">
        <v>303</v>
      </c>
      <c r="C8" s="406" t="s">
        <v>323</v>
      </c>
      <c r="D8" s="411"/>
      <c r="E8" s="411"/>
      <c r="F8" s="411"/>
      <c r="G8" s="411"/>
      <c r="H8" s="411"/>
      <c r="I8" s="411"/>
      <c r="J8" s="411"/>
      <c r="K8" s="411"/>
      <c r="L8" s="411"/>
      <c r="M8" s="467"/>
      <c r="N8" s="378"/>
      <c r="O8" s="379"/>
      <c r="P8" s="380"/>
      <c r="Q8" s="381"/>
      <c r="R8" s="379"/>
      <c r="S8" s="380"/>
      <c r="T8" s="377"/>
    </row>
    <row r="9" spans="1:20" ht="29.25" customHeight="1">
      <c r="A9" s="392">
        <v>2</v>
      </c>
      <c r="B9" s="394" t="s">
        <v>69</v>
      </c>
      <c r="C9" s="401" t="s">
        <v>70</v>
      </c>
      <c r="D9" s="410"/>
      <c r="E9" s="410"/>
      <c r="F9" s="410"/>
      <c r="G9" s="410"/>
      <c r="H9" s="410"/>
      <c r="I9" s="410"/>
      <c r="J9" s="410"/>
      <c r="K9" s="410"/>
      <c r="L9" s="410"/>
      <c r="M9" s="429"/>
      <c r="N9" s="374"/>
      <c r="O9" s="440"/>
      <c r="P9" s="441"/>
      <c r="Q9" s="442"/>
      <c r="R9" s="440"/>
      <c r="S9" s="441"/>
      <c r="T9" s="372"/>
    </row>
    <row r="10" spans="1:20" ht="49.5">
      <c r="A10" s="392">
        <v>3</v>
      </c>
      <c r="B10" s="394" t="s">
        <v>405</v>
      </c>
      <c r="C10" s="401" t="s">
        <v>406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29"/>
      <c r="N10" s="374"/>
      <c r="O10" s="440"/>
      <c r="P10" s="441"/>
      <c r="Q10" s="442"/>
      <c r="R10" s="440"/>
      <c r="S10" s="441"/>
      <c r="T10" s="372"/>
    </row>
    <row r="11" spans="1:13" s="363" customFormat="1" ht="49.5">
      <c r="A11" s="389" t="s">
        <v>11</v>
      </c>
      <c r="B11" s="538" t="s">
        <v>408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40"/>
      <c r="M11" s="429" t="s">
        <v>410</v>
      </c>
    </row>
    <row r="12" spans="1:13" ht="36.75" customHeight="1">
      <c r="A12" s="392">
        <v>1</v>
      </c>
      <c r="B12" s="403" t="s">
        <v>304</v>
      </c>
      <c r="C12" s="401" t="s">
        <v>323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29"/>
    </row>
    <row r="13" spans="1:13" ht="44.25" customHeight="1">
      <c r="A13" s="392">
        <v>2</v>
      </c>
      <c r="B13" s="403" t="s">
        <v>305</v>
      </c>
      <c r="C13" s="401" t="s">
        <v>323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29"/>
    </row>
    <row r="14" spans="1:14" ht="40.5" customHeight="1">
      <c r="A14" s="392">
        <v>3</v>
      </c>
      <c r="B14" s="403" t="s">
        <v>409</v>
      </c>
      <c r="C14" s="401" t="s">
        <v>323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29"/>
      <c r="N14" s="382"/>
    </row>
    <row r="15" spans="1:19" s="363" customFormat="1" ht="31.5" customHeight="1">
      <c r="A15" s="389" t="s">
        <v>15</v>
      </c>
      <c r="B15" s="538" t="s">
        <v>411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40"/>
      <c r="M15" s="429" t="s">
        <v>407</v>
      </c>
      <c r="N15" s="383"/>
      <c r="O15" s="541"/>
      <c r="P15" s="541"/>
      <c r="Q15" s="541"/>
      <c r="R15" s="541"/>
      <c r="S15" s="541"/>
    </row>
    <row r="16" spans="1:19" ht="41.25" customHeight="1">
      <c r="A16" s="392">
        <v>1</v>
      </c>
      <c r="B16" s="412" t="s">
        <v>316</v>
      </c>
      <c r="C16" s="401" t="s">
        <v>306</v>
      </c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384"/>
      <c r="O16" s="373"/>
      <c r="P16" s="373"/>
      <c r="Q16" s="373"/>
      <c r="R16" s="373"/>
      <c r="S16" s="373"/>
    </row>
    <row r="17" spans="1:19" ht="41.25" customHeight="1">
      <c r="A17" s="392">
        <v>2</v>
      </c>
      <c r="B17" s="412" t="s">
        <v>412</v>
      </c>
      <c r="C17" s="401" t="s">
        <v>312</v>
      </c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384"/>
      <c r="O17" s="373"/>
      <c r="P17" s="373"/>
      <c r="Q17" s="373"/>
      <c r="R17" s="373"/>
      <c r="S17" s="373"/>
    </row>
    <row r="18" spans="1:19" ht="41.25" customHeight="1">
      <c r="A18" s="392">
        <v>3</v>
      </c>
      <c r="B18" s="412" t="s">
        <v>413</v>
      </c>
      <c r="C18" s="401" t="s">
        <v>312</v>
      </c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384"/>
      <c r="O18" s="373"/>
      <c r="P18" s="373"/>
      <c r="Q18" s="373"/>
      <c r="R18" s="373"/>
      <c r="S18" s="373"/>
    </row>
    <row r="19" spans="1:13" ht="33">
      <c r="A19" s="389" t="s">
        <v>18</v>
      </c>
      <c r="B19" s="387" t="s">
        <v>477</v>
      </c>
      <c r="C19" s="535"/>
      <c r="D19" s="536"/>
      <c r="E19" s="536"/>
      <c r="F19" s="536"/>
      <c r="G19" s="536"/>
      <c r="H19" s="536"/>
      <c r="I19" s="536"/>
      <c r="J19" s="536"/>
      <c r="K19" s="536"/>
      <c r="L19" s="537"/>
      <c r="M19" s="403" t="s">
        <v>472</v>
      </c>
    </row>
    <row r="20" spans="1:13" ht="23.25" customHeight="1">
      <c r="A20" s="392"/>
      <c r="B20" s="492" t="s">
        <v>478</v>
      </c>
      <c r="C20" s="403"/>
      <c r="D20" s="403"/>
      <c r="E20" s="394"/>
      <c r="F20" s="395"/>
      <c r="G20" s="395"/>
      <c r="H20" s="395"/>
      <c r="I20" s="395"/>
      <c r="J20" s="395"/>
      <c r="K20" s="395"/>
      <c r="L20" s="395"/>
      <c r="M20" s="395"/>
    </row>
    <row r="21" spans="1:13" ht="23.25" customHeight="1">
      <c r="A21" s="392"/>
      <c r="B21" s="492" t="s">
        <v>479</v>
      </c>
      <c r="C21" s="401"/>
      <c r="D21" s="401"/>
      <c r="E21" s="401"/>
      <c r="F21" s="395"/>
      <c r="G21" s="395"/>
      <c r="H21" s="395"/>
      <c r="I21" s="395"/>
      <c r="J21" s="395"/>
      <c r="K21" s="395"/>
      <c r="L21" s="395"/>
      <c r="M21" s="395"/>
    </row>
    <row r="22" spans="1:13" ht="23.25" customHeight="1">
      <c r="A22" s="392"/>
      <c r="B22" s="493" t="s">
        <v>480</v>
      </c>
      <c r="C22" s="401"/>
      <c r="D22" s="401"/>
      <c r="E22" s="401"/>
      <c r="F22" s="395"/>
      <c r="G22" s="395"/>
      <c r="H22" s="395"/>
      <c r="I22" s="395"/>
      <c r="J22" s="395"/>
      <c r="K22" s="395"/>
      <c r="L22" s="395"/>
      <c r="M22" s="395"/>
    </row>
    <row r="23" spans="1:13" ht="23.25" customHeight="1">
      <c r="A23" s="392"/>
      <c r="B23" s="493" t="s">
        <v>481</v>
      </c>
      <c r="C23" s="401"/>
      <c r="D23" s="401"/>
      <c r="E23" s="401"/>
      <c r="F23" s="395"/>
      <c r="G23" s="395"/>
      <c r="H23" s="395"/>
      <c r="I23" s="395"/>
      <c r="J23" s="395"/>
      <c r="K23" s="395"/>
      <c r="L23" s="395"/>
      <c r="M23" s="395"/>
    </row>
    <row r="24" spans="1:13" ht="23.25" customHeight="1">
      <c r="A24" s="392"/>
      <c r="B24" s="493" t="s">
        <v>482</v>
      </c>
      <c r="C24" s="401"/>
      <c r="D24" s="401"/>
      <c r="E24" s="401"/>
      <c r="F24" s="395"/>
      <c r="G24" s="395"/>
      <c r="H24" s="395"/>
      <c r="I24" s="395"/>
      <c r="J24" s="395"/>
      <c r="K24" s="395"/>
      <c r="L24" s="395"/>
      <c r="M24" s="395"/>
    </row>
    <row r="25" spans="1:13" ht="23.25" customHeight="1">
      <c r="A25" s="392"/>
      <c r="B25" s="493" t="s">
        <v>483</v>
      </c>
      <c r="C25" s="401"/>
      <c r="D25" s="401"/>
      <c r="E25" s="401"/>
      <c r="F25" s="395"/>
      <c r="G25" s="395"/>
      <c r="H25" s="395"/>
      <c r="I25" s="395"/>
      <c r="J25" s="395"/>
      <c r="K25" s="395"/>
      <c r="L25" s="395"/>
      <c r="M25" s="395"/>
    </row>
    <row r="26" spans="1:13" ht="33" customHeight="1">
      <c r="A26" s="392"/>
      <c r="B26" s="492" t="s">
        <v>484</v>
      </c>
      <c r="C26" s="401"/>
      <c r="D26" s="401"/>
      <c r="E26" s="401"/>
      <c r="F26" s="395"/>
      <c r="G26" s="395"/>
      <c r="H26" s="395"/>
      <c r="I26" s="395"/>
      <c r="J26" s="395"/>
      <c r="K26" s="395"/>
      <c r="L26" s="395"/>
      <c r="M26" s="395"/>
    </row>
    <row r="27" spans="1:13" ht="23.25" customHeight="1">
      <c r="A27" s="392"/>
      <c r="B27" s="492" t="s">
        <v>485</v>
      </c>
      <c r="C27" s="401"/>
      <c r="D27" s="401"/>
      <c r="E27" s="401"/>
      <c r="F27" s="395"/>
      <c r="G27" s="395"/>
      <c r="H27" s="395"/>
      <c r="I27" s="395"/>
      <c r="J27" s="395"/>
      <c r="K27" s="395"/>
      <c r="L27" s="395"/>
      <c r="M27" s="395"/>
    </row>
    <row r="28" spans="1:13" ht="23.25" customHeight="1">
      <c r="A28" s="392"/>
      <c r="B28" s="492" t="s">
        <v>481</v>
      </c>
      <c r="C28" s="401"/>
      <c r="D28" s="401"/>
      <c r="E28" s="401"/>
      <c r="F28" s="395"/>
      <c r="G28" s="395"/>
      <c r="H28" s="395"/>
      <c r="I28" s="395"/>
      <c r="J28" s="395"/>
      <c r="K28" s="395"/>
      <c r="L28" s="395"/>
      <c r="M28" s="395"/>
    </row>
    <row r="29" spans="1:13" ht="23.25" customHeight="1">
      <c r="A29" s="392"/>
      <c r="B29" s="492" t="s">
        <v>482</v>
      </c>
      <c r="C29" s="401"/>
      <c r="D29" s="401"/>
      <c r="E29" s="401"/>
      <c r="F29" s="395"/>
      <c r="G29" s="395"/>
      <c r="H29" s="395"/>
      <c r="I29" s="395"/>
      <c r="J29" s="395"/>
      <c r="K29" s="395"/>
      <c r="L29" s="395"/>
      <c r="M29" s="395"/>
    </row>
    <row r="30" spans="1:13" ht="23.25" customHeight="1">
      <c r="A30" s="392"/>
      <c r="B30" s="493" t="s">
        <v>483</v>
      </c>
      <c r="C30" s="401"/>
      <c r="D30" s="401"/>
      <c r="E30" s="401"/>
      <c r="F30" s="395"/>
      <c r="G30" s="395"/>
      <c r="H30" s="395"/>
      <c r="I30" s="395"/>
      <c r="J30" s="395"/>
      <c r="K30" s="395"/>
      <c r="L30" s="395"/>
      <c r="M30" s="395"/>
    </row>
    <row r="31" spans="1:13" ht="45" customHeight="1">
      <c r="A31" s="389" t="s">
        <v>486</v>
      </c>
      <c r="B31" s="387" t="s">
        <v>490</v>
      </c>
      <c r="C31" s="401"/>
      <c r="D31" s="401"/>
      <c r="E31" s="401"/>
      <c r="F31" s="395"/>
      <c r="G31" s="395"/>
      <c r="H31" s="395"/>
      <c r="I31" s="395"/>
      <c r="J31" s="395"/>
      <c r="K31" s="395"/>
      <c r="L31" s="395"/>
      <c r="M31" s="403" t="s">
        <v>491</v>
      </c>
    </row>
    <row r="32" spans="1:13" ht="33">
      <c r="A32" s="392"/>
      <c r="B32" s="492" t="s">
        <v>487</v>
      </c>
      <c r="C32" s="401"/>
      <c r="D32" s="401"/>
      <c r="E32" s="401"/>
      <c r="F32" s="395"/>
      <c r="G32" s="395"/>
      <c r="H32" s="395"/>
      <c r="I32" s="395"/>
      <c r="J32" s="395"/>
      <c r="K32" s="395"/>
      <c r="L32" s="395"/>
      <c r="M32" s="395"/>
    </row>
    <row r="33" spans="1:13" ht="37.5" customHeight="1">
      <c r="A33" s="392"/>
      <c r="B33" s="492" t="s">
        <v>488</v>
      </c>
      <c r="C33" s="401"/>
      <c r="D33" s="401"/>
      <c r="E33" s="401"/>
      <c r="F33" s="395"/>
      <c r="G33" s="395"/>
      <c r="H33" s="395"/>
      <c r="I33" s="395"/>
      <c r="J33" s="395"/>
      <c r="K33" s="395"/>
      <c r="L33" s="395"/>
      <c r="M33" s="395"/>
    </row>
    <row r="34" spans="1:13" ht="39" customHeight="1">
      <c r="A34" s="392"/>
      <c r="B34" s="492" t="s">
        <v>489</v>
      </c>
      <c r="C34" s="401"/>
      <c r="D34" s="401"/>
      <c r="E34" s="401"/>
      <c r="F34" s="395"/>
      <c r="G34" s="395"/>
      <c r="H34" s="395"/>
      <c r="I34" s="395"/>
      <c r="J34" s="395"/>
      <c r="K34" s="395"/>
      <c r="L34" s="395"/>
      <c r="M34" s="395"/>
    </row>
    <row r="35" spans="1:13" ht="16.5">
      <c r="A35" s="392"/>
      <c r="B35" s="403"/>
      <c r="C35" s="401"/>
      <c r="D35" s="401"/>
      <c r="E35" s="401"/>
      <c r="F35" s="395"/>
      <c r="G35" s="395"/>
      <c r="H35" s="395"/>
      <c r="I35" s="395"/>
      <c r="J35" s="395"/>
      <c r="K35" s="395"/>
      <c r="L35" s="395"/>
      <c r="M35" s="395"/>
    </row>
    <row r="36" spans="1:13" ht="16.5">
      <c r="A36" s="385"/>
      <c r="B36" s="398"/>
      <c r="C36" s="399"/>
      <c r="D36" s="399"/>
      <c r="E36" s="399"/>
      <c r="F36" s="400"/>
      <c r="G36" s="400"/>
      <c r="H36" s="400"/>
      <c r="I36" s="400"/>
      <c r="J36" s="400"/>
      <c r="K36" s="400"/>
      <c r="L36" s="400"/>
      <c r="M36" s="400"/>
    </row>
    <row r="37" spans="1:13" ht="16.5">
      <c r="A37" s="385"/>
      <c r="B37" s="398"/>
      <c r="C37" s="399"/>
      <c r="D37" s="399"/>
      <c r="E37" s="399"/>
      <c r="F37" s="400"/>
      <c r="G37" s="400"/>
      <c r="H37" s="400"/>
      <c r="I37" s="400"/>
      <c r="J37" s="400"/>
      <c r="K37" s="400"/>
      <c r="L37" s="400"/>
      <c r="M37" s="400"/>
    </row>
    <row r="38" spans="1:13" ht="16.5">
      <c r="A38" s="385"/>
      <c r="B38" s="398"/>
      <c r="C38" s="399"/>
      <c r="D38" s="399"/>
      <c r="E38" s="399"/>
      <c r="F38" s="400"/>
      <c r="G38" s="400"/>
      <c r="H38" s="400"/>
      <c r="I38" s="400"/>
      <c r="J38" s="400"/>
      <c r="K38" s="400"/>
      <c r="L38" s="400"/>
      <c r="M38" s="400"/>
    </row>
    <row r="39" spans="1:13" ht="16.5">
      <c r="A39" s="385"/>
      <c r="B39" s="398"/>
      <c r="C39" s="399"/>
      <c r="D39" s="399"/>
      <c r="E39" s="399"/>
      <c r="F39" s="400"/>
      <c r="G39" s="400"/>
      <c r="H39" s="400"/>
      <c r="I39" s="400"/>
      <c r="J39" s="400"/>
      <c r="K39" s="400"/>
      <c r="L39" s="400"/>
      <c r="M39" s="400"/>
    </row>
    <row r="40" spans="1:13" ht="16.5">
      <c r="A40" s="385"/>
      <c r="B40" s="398"/>
      <c r="C40" s="399"/>
      <c r="D40" s="399"/>
      <c r="E40" s="399"/>
      <c r="F40" s="400"/>
      <c r="G40" s="400"/>
      <c r="H40" s="400"/>
      <c r="I40" s="400"/>
      <c r="J40" s="400"/>
      <c r="K40" s="400"/>
      <c r="L40" s="400"/>
      <c r="M40" s="400"/>
    </row>
    <row r="41" spans="1:13" ht="16.5">
      <c r="A41" s="385"/>
      <c r="B41" s="398"/>
      <c r="C41" s="399"/>
      <c r="D41" s="399"/>
      <c r="E41" s="399"/>
      <c r="F41" s="400"/>
      <c r="G41" s="400"/>
      <c r="H41" s="400"/>
      <c r="I41" s="400"/>
      <c r="J41" s="400"/>
      <c r="K41" s="400"/>
      <c r="L41" s="400"/>
      <c r="M41" s="400"/>
    </row>
    <row r="42" spans="1:13" ht="16.5">
      <c r="A42" s="385"/>
      <c r="B42" s="398"/>
      <c r="C42" s="399"/>
      <c r="D42" s="399"/>
      <c r="E42" s="399"/>
      <c r="F42" s="400"/>
      <c r="G42" s="400"/>
      <c r="H42" s="400"/>
      <c r="I42" s="400"/>
      <c r="J42" s="400"/>
      <c r="K42" s="400"/>
      <c r="L42" s="400"/>
      <c r="M42" s="400"/>
    </row>
    <row r="43" spans="1:13" ht="16.5">
      <c r="A43" s="385"/>
      <c r="B43" s="398"/>
      <c r="C43" s="399"/>
      <c r="D43" s="399"/>
      <c r="E43" s="399"/>
      <c r="F43" s="400"/>
      <c r="G43" s="400"/>
      <c r="H43" s="400"/>
      <c r="I43" s="400"/>
      <c r="J43" s="400"/>
      <c r="K43" s="400"/>
      <c r="L43" s="400"/>
      <c r="M43" s="400"/>
    </row>
    <row r="44" spans="1:13" ht="16.5">
      <c r="A44" s="385"/>
      <c r="B44" s="398"/>
      <c r="C44" s="399"/>
      <c r="D44" s="399"/>
      <c r="E44" s="399"/>
      <c r="F44" s="400"/>
      <c r="G44" s="400"/>
      <c r="H44" s="400"/>
      <c r="I44" s="400"/>
      <c r="J44" s="400"/>
      <c r="K44" s="400"/>
      <c r="L44" s="400"/>
      <c r="M44" s="400"/>
    </row>
    <row r="45" spans="1:13" ht="16.5">
      <c r="A45" s="385"/>
      <c r="B45" s="398"/>
      <c r="C45" s="399"/>
      <c r="D45" s="399"/>
      <c r="E45" s="399"/>
      <c r="F45" s="400"/>
      <c r="G45" s="400"/>
      <c r="H45" s="400"/>
      <c r="I45" s="400"/>
      <c r="J45" s="400"/>
      <c r="K45" s="400"/>
      <c r="L45" s="400"/>
      <c r="M45" s="400"/>
    </row>
    <row r="46" spans="1:13" ht="16.5">
      <c r="A46" s="385"/>
      <c r="B46" s="398"/>
      <c r="C46" s="399"/>
      <c r="D46" s="399"/>
      <c r="E46" s="399"/>
      <c r="F46" s="400"/>
      <c r="G46" s="400"/>
      <c r="H46" s="400"/>
      <c r="I46" s="400"/>
      <c r="J46" s="400"/>
      <c r="K46" s="400"/>
      <c r="L46" s="400"/>
      <c r="M46" s="400"/>
    </row>
    <row r="47" spans="1:13" ht="16.5">
      <c r="A47" s="385"/>
      <c r="B47" s="398"/>
      <c r="C47" s="399"/>
      <c r="D47" s="399"/>
      <c r="E47" s="399"/>
      <c r="F47" s="400"/>
      <c r="G47" s="400"/>
      <c r="H47" s="400"/>
      <c r="I47" s="400"/>
      <c r="J47" s="400"/>
      <c r="K47" s="400"/>
      <c r="L47" s="400"/>
      <c r="M47" s="400"/>
    </row>
    <row r="48" spans="1:13" ht="16.5">
      <c r="A48" s="385"/>
      <c r="B48" s="398"/>
      <c r="C48" s="399"/>
      <c r="D48" s="399"/>
      <c r="E48" s="399"/>
      <c r="F48" s="400"/>
      <c r="G48" s="400"/>
      <c r="H48" s="400"/>
      <c r="I48" s="400"/>
      <c r="J48" s="400"/>
      <c r="K48" s="400"/>
      <c r="L48" s="400"/>
      <c r="M48" s="400"/>
    </row>
    <row r="49" spans="1:13" ht="16.5">
      <c r="A49" s="385"/>
      <c r="B49" s="398"/>
      <c r="C49" s="399"/>
      <c r="D49" s="399"/>
      <c r="E49" s="399"/>
      <c r="F49" s="400"/>
      <c r="G49" s="400"/>
      <c r="H49" s="400"/>
      <c r="I49" s="400"/>
      <c r="J49" s="400"/>
      <c r="K49" s="400"/>
      <c r="L49" s="400"/>
      <c r="M49" s="400"/>
    </row>
    <row r="50" spans="1:13" ht="16.5">
      <c r="A50" s="385"/>
      <c r="B50" s="398"/>
      <c r="C50" s="399"/>
      <c r="D50" s="399"/>
      <c r="E50" s="399"/>
      <c r="F50" s="400"/>
      <c r="G50" s="400"/>
      <c r="H50" s="400"/>
      <c r="I50" s="400"/>
      <c r="J50" s="400"/>
      <c r="K50" s="400"/>
      <c r="L50" s="400"/>
      <c r="M50" s="400"/>
    </row>
    <row r="51" spans="1:13" ht="16.5">
      <c r="A51" s="385"/>
      <c r="B51" s="398"/>
      <c r="C51" s="399"/>
      <c r="D51" s="399"/>
      <c r="E51" s="399"/>
      <c r="F51" s="400"/>
      <c r="G51" s="400"/>
      <c r="H51" s="400"/>
      <c r="I51" s="400"/>
      <c r="J51" s="400"/>
      <c r="K51" s="400"/>
      <c r="L51" s="400"/>
      <c r="M51" s="400"/>
    </row>
    <row r="52" spans="1:13" ht="16.5">
      <c r="A52" s="385"/>
      <c r="B52" s="398"/>
      <c r="C52" s="399"/>
      <c r="D52" s="399"/>
      <c r="E52" s="399"/>
      <c r="F52" s="400"/>
      <c r="G52" s="400"/>
      <c r="H52" s="400"/>
      <c r="I52" s="400"/>
      <c r="J52" s="400"/>
      <c r="K52" s="400"/>
      <c r="L52" s="400"/>
      <c r="M52" s="400"/>
    </row>
    <row r="53" spans="1:13" ht="16.5">
      <c r="A53" s="385"/>
      <c r="B53" s="398"/>
      <c r="C53" s="399"/>
      <c r="D53" s="399"/>
      <c r="E53" s="399"/>
      <c r="F53" s="400"/>
      <c r="G53" s="400"/>
      <c r="H53" s="400"/>
      <c r="I53" s="400"/>
      <c r="J53" s="400"/>
      <c r="K53" s="400"/>
      <c r="L53" s="400"/>
      <c r="M53" s="400"/>
    </row>
    <row r="54" spans="1:13" ht="16.5">
      <c r="A54" s="385"/>
      <c r="B54" s="398"/>
      <c r="C54" s="399"/>
      <c r="D54" s="399"/>
      <c r="E54" s="399"/>
      <c r="F54" s="400"/>
      <c r="G54" s="400"/>
      <c r="H54" s="400"/>
      <c r="I54" s="400"/>
      <c r="J54" s="400"/>
      <c r="K54" s="400"/>
      <c r="L54" s="400"/>
      <c r="M54" s="400"/>
    </row>
    <row r="55" spans="1:13" ht="16.5">
      <c r="A55" s="385"/>
      <c r="B55" s="398"/>
      <c r="C55" s="399"/>
      <c r="D55" s="399"/>
      <c r="E55" s="399"/>
      <c r="F55" s="400"/>
      <c r="G55" s="400"/>
      <c r="H55" s="400"/>
      <c r="I55" s="400"/>
      <c r="J55" s="400"/>
      <c r="K55" s="400"/>
      <c r="L55" s="400"/>
      <c r="M55" s="400"/>
    </row>
    <row r="56" spans="1:13" ht="16.5">
      <c r="A56" s="385"/>
      <c r="B56" s="398"/>
      <c r="C56" s="399"/>
      <c r="D56" s="399"/>
      <c r="E56" s="399"/>
      <c r="F56" s="400"/>
      <c r="G56" s="400"/>
      <c r="H56" s="400"/>
      <c r="I56" s="400"/>
      <c r="J56" s="400"/>
      <c r="K56" s="400"/>
      <c r="L56" s="400"/>
      <c r="M56" s="400"/>
    </row>
    <row r="57" spans="1:13" ht="16.5">
      <c r="A57" s="385"/>
      <c r="B57" s="398"/>
      <c r="C57" s="399"/>
      <c r="D57" s="399"/>
      <c r="E57" s="399"/>
      <c r="F57" s="400"/>
      <c r="G57" s="400"/>
      <c r="H57" s="400"/>
      <c r="I57" s="400"/>
      <c r="J57" s="400"/>
      <c r="K57" s="400"/>
      <c r="L57" s="400"/>
      <c r="M57" s="400"/>
    </row>
    <row r="58" spans="1:13" ht="16.5">
      <c r="A58" s="385"/>
      <c r="B58" s="398"/>
      <c r="C58" s="399"/>
      <c r="D58" s="399"/>
      <c r="E58" s="399"/>
      <c r="F58" s="400"/>
      <c r="G58" s="400"/>
      <c r="H58" s="400"/>
      <c r="I58" s="400"/>
      <c r="J58" s="400"/>
      <c r="K58" s="400"/>
      <c r="L58" s="400"/>
      <c r="M58" s="400"/>
    </row>
    <row r="59" spans="1:13" ht="16.5">
      <c r="A59" s="385"/>
      <c r="B59" s="398"/>
      <c r="C59" s="399"/>
      <c r="D59" s="399"/>
      <c r="E59" s="399"/>
      <c r="F59" s="400"/>
      <c r="G59" s="400"/>
      <c r="H59" s="400"/>
      <c r="I59" s="400"/>
      <c r="J59" s="400"/>
      <c r="K59" s="400"/>
      <c r="L59" s="400"/>
      <c r="M59" s="400"/>
    </row>
    <row r="60" spans="1:13" ht="16.5">
      <c r="A60" s="385"/>
      <c r="B60" s="398"/>
      <c r="C60" s="399"/>
      <c r="D60" s="399"/>
      <c r="E60" s="399"/>
      <c r="F60" s="400"/>
      <c r="G60" s="400"/>
      <c r="H60" s="400"/>
      <c r="I60" s="400"/>
      <c r="J60" s="400"/>
      <c r="K60" s="400"/>
      <c r="L60" s="400"/>
      <c r="M60" s="400"/>
    </row>
    <row r="61" spans="1:13" ht="16.5">
      <c r="A61" s="385"/>
      <c r="B61" s="398"/>
      <c r="C61" s="399"/>
      <c r="D61" s="399"/>
      <c r="E61" s="399"/>
      <c r="F61" s="400"/>
      <c r="G61" s="400"/>
      <c r="H61" s="400"/>
      <c r="I61" s="400"/>
      <c r="J61" s="400"/>
      <c r="K61" s="400"/>
      <c r="L61" s="400"/>
      <c r="M61" s="400"/>
    </row>
    <row r="62" spans="1:13" ht="16.5">
      <c r="A62" s="385"/>
      <c r="B62" s="398"/>
      <c r="C62" s="399"/>
      <c r="D62" s="399"/>
      <c r="E62" s="399"/>
      <c r="F62" s="400"/>
      <c r="G62" s="400"/>
      <c r="H62" s="400"/>
      <c r="I62" s="400"/>
      <c r="J62" s="400"/>
      <c r="K62" s="400"/>
      <c r="L62" s="400"/>
      <c r="M62" s="400"/>
    </row>
    <row r="63" spans="1:13" ht="16.5">
      <c r="A63" s="385"/>
      <c r="B63" s="398"/>
      <c r="C63" s="399"/>
      <c r="D63" s="399"/>
      <c r="E63" s="399"/>
      <c r="F63" s="400"/>
      <c r="G63" s="400"/>
      <c r="H63" s="400"/>
      <c r="I63" s="400"/>
      <c r="J63" s="400"/>
      <c r="K63" s="400"/>
      <c r="L63" s="400"/>
      <c r="M63" s="400"/>
    </row>
    <row r="64" spans="1:13" ht="16.5">
      <c r="A64" s="385"/>
      <c r="B64" s="398"/>
      <c r="C64" s="399"/>
      <c r="D64" s="399"/>
      <c r="E64" s="399"/>
      <c r="F64" s="400"/>
      <c r="G64" s="400"/>
      <c r="H64" s="400"/>
      <c r="I64" s="400"/>
      <c r="J64" s="400"/>
      <c r="K64" s="400"/>
      <c r="L64" s="400"/>
      <c r="M64" s="400"/>
    </row>
    <row r="65" spans="1:13" ht="16.5">
      <c r="A65" s="385"/>
      <c r="B65" s="398"/>
      <c r="C65" s="399"/>
      <c r="D65" s="399"/>
      <c r="E65" s="399"/>
      <c r="F65" s="400"/>
      <c r="G65" s="400"/>
      <c r="H65" s="400"/>
      <c r="I65" s="400"/>
      <c r="J65" s="400"/>
      <c r="K65" s="400"/>
      <c r="L65" s="400"/>
      <c r="M65" s="400"/>
    </row>
    <row r="66" spans="1:13" ht="16.5">
      <c r="A66" s="385"/>
      <c r="B66" s="398"/>
      <c r="C66" s="399"/>
      <c r="D66" s="399"/>
      <c r="E66" s="399"/>
      <c r="F66" s="400"/>
      <c r="G66" s="400"/>
      <c r="H66" s="400"/>
      <c r="I66" s="400"/>
      <c r="J66" s="400"/>
      <c r="K66" s="400"/>
      <c r="L66" s="400"/>
      <c r="M66" s="400"/>
    </row>
    <row r="67" spans="1:13" ht="16.5">
      <c r="A67" s="385"/>
      <c r="B67" s="398"/>
      <c r="C67" s="399"/>
      <c r="D67" s="399"/>
      <c r="E67" s="399"/>
      <c r="F67" s="400"/>
      <c r="G67" s="400"/>
      <c r="H67" s="400"/>
      <c r="I67" s="400"/>
      <c r="J67" s="400"/>
      <c r="K67" s="400"/>
      <c r="L67" s="400"/>
      <c r="M67" s="400"/>
    </row>
    <row r="68" spans="1:13" ht="16.5">
      <c r="A68" s="385"/>
      <c r="B68" s="398"/>
      <c r="C68" s="399"/>
      <c r="D68" s="399"/>
      <c r="E68" s="399"/>
      <c r="F68" s="400"/>
      <c r="G68" s="400"/>
      <c r="H68" s="400"/>
      <c r="I68" s="400"/>
      <c r="J68" s="400"/>
      <c r="K68" s="400"/>
      <c r="L68" s="400"/>
      <c r="M68" s="400"/>
    </row>
    <row r="69" spans="1:13" ht="16.5">
      <c r="A69" s="385"/>
      <c r="B69" s="398"/>
      <c r="C69" s="399"/>
      <c r="D69" s="399"/>
      <c r="E69" s="399"/>
      <c r="F69" s="400"/>
      <c r="G69" s="400"/>
      <c r="H69" s="400"/>
      <c r="I69" s="400"/>
      <c r="J69" s="400"/>
      <c r="K69" s="400"/>
      <c r="L69" s="400"/>
      <c r="M69" s="400"/>
    </row>
    <row r="70" spans="1:13" ht="16.5">
      <c r="A70" s="385"/>
      <c r="B70" s="398"/>
      <c r="C70" s="399"/>
      <c r="D70" s="399"/>
      <c r="E70" s="399"/>
      <c r="F70" s="400"/>
      <c r="G70" s="400"/>
      <c r="H70" s="400"/>
      <c r="I70" s="400"/>
      <c r="J70" s="400"/>
      <c r="K70" s="400"/>
      <c r="L70" s="400"/>
      <c r="M70" s="400"/>
    </row>
    <row r="71" spans="1:13" ht="16.5">
      <c r="A71" s="385"/>
      <c r="B71" s="398"/>
      <c r="C71" s="399"/>
      <c r="D71" s="399"/>
      <c r="E71" s="399"/>
      <c r="F71" s="400"/>
      <c r="G71" s="400"/>
      <c r="H71" s="400"/>
      <c r="I71" s="400"/>
      <c r="J71" s="400"/>
      <c r="K71" s="400"/>
      <c r="L71" s="400"/>
      <c r="M71" s="400"/>
    </row>
    <row r="72" spans="1:13" ht="16.5">
      <c r="A72" s="385"/>
      <c r="B72" s="398"/>
      <c r="C72" s="399"/>
      <c r="D72" s="399"/>
      <c r="E72" s="399"/>
      <c r="F72" s="400"/>
      <c r="G72" s="400"/>
      <c r="H72" s="400"/>
      <c r="I72" s="400"/>
      <c r="J72" s="400"/>
      <c r="K72" s="400"/>
      <c r="L72" s="400"/>
      <c r="M72" s="400"/>
    </row>
    <row r="73" spans="1:13" ht="16.5">
      <c r="A73" s="385"/>
      <c r="B73" s="398"/>
      <c r="C73" s="399"/>
      <c r="D73" s="399"/>
      <c r="E73" s="399"/>
      <c r="F73" s="400"/>
      <c r="G73" s="400"/>
      <c r="H73" s="400"/>
      <c r="I73" s="400"/>
      <c r="J73" s="400"/>
      <c r="K73" s="400"/>
      <c r="L73" s="400"/>
      <c r="M73" s="400"/>
    </row>
    <row r="74" spans="1:13" ht="16.5">
      <c r="A74" s="385"/>
      <c r="B74" s="398"/>
      <c r="C74" s="399"/>
      <c r="D74" s="399"/>
      <c r="E74" s="399"/>
      <c r="F74" s="400"/>
      <c r="G74" s="400"/>
      <c r="H74" s="400"/>
      <c r="I74" s="400"/>
      <c r="J74" s="400"/>
      <c r="K74" s="400"/>
      <c r="L74" s="400"/>
      <c r="M74" s="400"/>
    </row>
    <row r="75" spans="1:13" ht="16.5">
      <c r="A75" s="385"/>
      <c r="B75" s="398"/>
      <c r="C75" s="399"/>
      <c r="D75" s="399"/>
      <c r="E75" s="399"/>
      <c r="F75" s="400"/>
      <c r="G75" s="400"/>
      <c r="H75" s="400"/>
      <c r="I75" s="400"/>
      <c r="J75" s="400"/>
      <c r="K75" s="400"/>
      <c r="L75" s="400"/>
      <c r="M75" s="400"/>
    </row>
    <row r="76" spans="1:13" ht="16.5">
      <c r="A76" s="385"/>
      <c r="B76" s="398"/>
      <c r="C76" s="399"/>
      <c r="D76" s="399"/>
      <c r="E76" s="399"/>
      <c r="F76" s="400"/>
      <c r="G76" s="400"/>
      <c r="H76" s="400"/>
      <c r="I76" s="400"/>
      <c r="J76" s="400"/>
      <c r="K76" s="400"/>
      <c r="L76" s="400"/>
      <c r="M76" s="400"/>
    </row>
    <row r="77" spans="1:13" ht="16.5">
      <c r="A77" s="385"/>
      <c r="B77" s="398"/>
      <c r="C77" s="399"/>
      <c r="D77" s="399"/>
      <c r="E77" s="399"/>
      <c r="F77" s="400"/>
      <c r="G77" s="400"/>
      <c r="H77" s="400"/>
      <c r="I77" s="400"/>
      <c r="J77" s="400"/>
      <c r="K77" s="400"/>
      <c r="L77" s="400"/>
      <c r="M77" s="400"/>
    </row>
    <row r="78" spans="1:13" ht="16.5">
      <c r="A78" s="385"/>
      <c r="B78" s="398"/>
      <c r="C78" s="399"/>
      <c r="D78" s="399"/>
      <c r="E78" s="399"/>
      <c r="F78" s="400"/>
      <c r="G78" s="400"/>
      <c r="H78" s="400"/>
      <c r="I78" s="400"/>
      <c r="J78" s="400"/>
      <c r="K78" s="400"/>
      <c r="L78" s="400"/>
      <c r="M78" s="400"/>
    </row>
    <row r="79" spans="1:13" ht="16.5">
      <c r="A79" s="385"/>
      <c r="B79" s="398"/>
      <c r="C79" s="399"/>
      <c r="D79" s="399"/>
      <c r="E79" s="399"/>
      <c r="F79" s="400"/>
      <c r="G79" s="400"/>
      <c r="H79" s="400"/>
      <c r="I79" s="400"/>
      <c r="J79" s="400"/>
      <c r="K79" s="400"/>
      <c r="L79" s="400"/>
      <c r="M79" s="400"/>
    </row>
    <row r="80" spans="1:13" ht="16.5">
      <c r="A80" s="385"/>
      <c r="B80" s="398"/>
      <c r="C80" s="399"/>
      <c r="D80" s="399"/>
      <c r="E80" s="399"/>
      <c r="F80" s="400"/>
      <c r="G80" s="400"/>
      <c r="H80" s="400"/>
      <c r="I80" s="400"/>
      <c r="J80" s="400"/>
      <c r="K80" s="400"/>
      <c r="L80" s="400"/>
      <c r="M80" s="400"/>
    </row>
    <row r="81" spans="1:13" ht="16.5">
      <c r="A81" s="385"/>
      <c r="B81" s="398"/>
      <c r="C81" s="399"/>
      <c r="D81" s="399"/>
      <c r="E81" s="399"/>
      <c r="F81" s="400"/>
      <c r="G81" s="400"/>
      <c r="H81" s="400"/>
      <c r="I81" s="400"/>
      <c r="J81" s="400"/>
      <c r="K81" s="400"/>
      <c r="L81" s="400"/>
      <c r="M81" s="400"/>
    </row>
    <row r="82" spans="1:13" ht="16.5">
      <c r="A82" s="385"/>
      <c r="B82" s="398"/>
      <c r="C82" s="399"/>
      <c r="D82" s="399"/>
      <c r="E82" s="399"/>
      <c r="F82" s="400"/>
      <c r="G82" s="400"/>
      <c r="H82" s="400"/>
      <c r="I82" s="400"/>
      <c r="J82" s="400"/>
      <c r="K82" s="400"/>
      <c r="L82" s="400"/>
      <c r="M82" s="400"/>
    </row>
    <row r="83" spans="1:13" ht="16.5">
      <c r="A83" s="385"/>
      <c r="B83" s="398"/>
      <c r="C83" s="399"/>
      <c r="D83" s="399"/>
      <c r="E83" s="399"/>
      <c r="F83" s="400"/>
      <c r="G83" s="400"/>
      <c r="H83" s="400"/>
      <c r="I83" s="400"/>
      <c r="J83" s="400"/>
      <c r="K83" s="400"/>
      <c r="L83" s="400"/>
      <c r="M83" s="400"/>
    </row>
    <row r="84" spans="1:13" ht="16.5">
      <c r="A84" s="385"/>
      <c r="B84" s="398"/>
      <c r="C84" s="399"/>
      <c r="D84" s="399"/>
      <c r="E84" s="399"/>
      <c r="F84" s="400"/>
      <c r="G84" s="400"/>
      <c r="H84" s="400"/>
      <c r="I84" s="400"/>
      <c r="J84" s="400"/>
      <c r="K84" s="400"/>
      <c r="L84" s="400"/>
      <c r="M84" s="400"/>
    </row>
    <row r="85" spans="1:13" ht="16.5">
      <c r="A85" s="385"/>
      <c r="B85" s="398"/>
      <c r="C85" s="399"/>
      <c r="D85" s="399"/>
      <c r="E85" s="399"/>
      <c r="F85" s="400"/>
      <c r="G85" s="400"/>
      <c r="H85" s="400"/>
      <c r="I85" s="400"/>
      <c r="J85" s="400"/>
      <c r="K85" s="400"/>
      <c r="L85" s="400"/>
      <c r="M85" s="400"/>
    </row>
    <row r="86" spans="1:13" ht="16.5">
      <c r="A86" s="385"/>
      <c r="B86" s="398"/>
      <c r="C86" s="399"/>
      <c r="D86" s="399"/>
      <c r="E86" s="399"/>
      <c r="F86" s="400"/>
      <c r="G86" s="400"/>
      <c r="H86" s="400"/>
      <c r="I86" s="400"/>
      <c r="J86" s="400"/>
      <c r="K86" s="400"/>
      <c r="L86" s="400"/>
      <c r="M86" s="400"/>
    </row>
    <row r="87" spans="1:13" ht="16.5">
      <c r="A87" s="385"/>
      <c r="B87" s="398"/>
      <c r="C87" s="399"/>
      <c r="D87" s="399"/>
      <c r="E87" s="399"/>
      <c r="F87" s="400"/>
      <c r="G87" s="400"/>
      <c r="H87" s="400"/>
      <c r="I87" s="400"/>
      <c r="J87" s="400"/>
      <c r="K87" s="400"/>
      <c r="L87" s="400"/>
      <c r="M87" s="400"/>
    </row>
    <row r="88" spans="1:13" ht="16.5">
      <c r="A88" s="385"/>
      <c r="B88" s="398"/>
      <c r="C88" s="399"/>
      <c r="D88" s="399"/>
      <c r="E88" s="399"/>
      <c r="F88" s="400"/>
      <c r="G88" s="400"/>
      <c r="H88" s="400"/>
      <c r="I88" s="400"/>
      <c r="J88" s="400"/>
      <c r="K88" s="400"/>
      <c r="L88" s="400"/>
      <c r="M88" s="400"/>
    </row>
    <row r="89" spans="1:13" ht="16.5">
      <c r="A89" s="385"/>
      <c r="B89" s="398"/>
      <c r="C89" s="399"/>
      <c r="D89" s="399"/>
      <c r="E89" s="399"/>
      <c r="F89" s="400"/>
      <c r="G89" s="400"/>
      <c r="H89" s="400"/>
      <c r="I89" s="400"/>
      <c r="J89" s="400"/>
      <c r="K89" s="400"/>
      <c r="L89" s="400"/>
      <c r="M89" s="400"/>
    </row>
    <row r="90" spans="1:13" ht="16.5">
      <c r="A90" s="385"/>
      <c r="B90" s="398"/>
      <c r="C90" s="399"/>
      <c r="D90" s="399"/>
      <c r="E90" s="399"/>
      <c r="F90" s="400"/>
      <c r="G90" s="400"/>
      <c r="H90" s="400"/>
      <c r="I90" s="400"/>
      <c r="J90" s="400"/>
      <c r="K90" s="400"/>
      <c r="L90" s="400"/>
      <c r="M90" s="400"/>
    </row>
    <row r="91" spans="1:13" ht="16.5">
      <c r="A91" s="385"/>
      <c r="B91" s="398"/>
      <c r="C91" s="399"/>
      <c r="D91" s="399"/>
      <c r="E91" s="399"/>
      <c r="F91" s="400"/>
      <c r="G91" s="400"/>
      <c r="H91" s="400"/>
      <c r="I91" s="400"/>
      <c r="J91" s="400"/>
      <c r="K91" s="400"/>
      <c r="L91" s="400"/>
      <c r="M91" s="400"/>
    </row>
    <row r="92" spans="1:13" ht="16.5">
      <c r="A92" s="385"/>
      <c r="B92" s="398"/>
      <c r="C92" s="399"/>
      <c r="D92" s="399"/>
      <c r="E92" s="399"/>
      <c r="F92" s="400"/>
      <c r="G92" s="400"/>
      <c r="H92" s="400"/>
      <c r="I92" s="400"/>
      <c r="J92" s="400"/>
      <c r="K92" s="400"/>
      <c r="L92" s="400"/>
      <c r="M92" s="400"/>
    </row>
    <row r="93" spans="1:13" ht="16.5">
      <c r="A93" s="385"/>
      <c r="B93" s="398"/>
      <c r="C93" s="399"/>
      <c r="D93" s="399"/>
      <c r="E93" s="399"/>
      <c r="F93" s="400"/>
      <c r="G93" s="400"/>
      <c r="H93" s="400"/>
      <c r="I93" s="400"/>
      <c r="J93" s="400"/>
      <c r="K93" s="400"/>
      <c r="L93" s="400"/>
      <c r="M93" s="400"/>
    </row>
    <row r="94" spans="1:13" ht="16.5">
      <c r="A94" s="385"/>
      <c r="B94" s="398"/>
      <c r="C94" s="399"/>
      <c r="D94" s="399"/>
      <c r="E94" s="399"/>
      <c r="F94" s="400"/>
      <c r="G94" s="400"/>
      <c r="H94" s="400"/>
      <c r="I94" s="400"/>
      <c r="J94" s="400"/>
      <c r="K94" s="400"/>
      <c r="L94" s="400"/>
      <c r="M94" s="400"/>
    </row>
    <row r="95" spans="1:13" ht="16.5">
      <c r="A95" s="385"/>
      <c r="B95" s="398"/>
      <c r="C95" s="399"/>
      <c r="D95" s="399"/>
      <c r="E95" s="399"/>
      <c r="F95" s="400"/>
      <c r="G95" s="400"/>
      <c r="H95" s="400"/>
      <c r="I95" s="400"/>
      <c r="J95" s="400"/>
      <c r="K95" s="400"/>
      <c r="L95" s="400"/>
      <c r="M95" s="400"/>
    </row>
    <row r="96" spans="1:13" ht="16.5">
      <c r="A96" s="385"/>
      <c r="B96" s="398"/>
      <c r="C96" s="399"/>
      <c r="D96" s="399"/>
      <c r="E96" s="399"/>
      <c r="F96" s="400"/>
      <c r="G96" s="400"/>
      <c r="H96" s="400"/>
      <c r="I96" s="400"/>
      <c r="J96" s="400"/>
      <c r="K96" s="400"/>
      <c r="L96" s="400"/>
      <c r="M96" s="400"/>
    </row>
    <row r="97" spans="1:13" ht="16.5">
      <c r="A97" s="385"/>
      <c r="B97" s="398"/>
      <c r="C97" s="399"/>
      <c r="D97" s="399"/>
      <c r="E97" s="399"/>
      <c r="F97" s="400"/>
      <c r="G97" s="400"/>
      <c r="H97" s="400"/>
      <c r="I97" s="400"/>
      <c r="J97" s="400"/>
      <c r="K97" s="400"/>
      <c r="L97" s="400"/>
      <c r="M97" s="400"/>
    </row>
    <row r="98" spans="1:13" ht="16.5">
      <c r="A98" s="385"/>
      <c r="B98" s="398"/>
      <c r="C98" s="399"/>
      <c r="D98" s="399"/>
      <c r="E98" s="399"/>
      <c r="F98" s="400"/>
      <c r="G98" s="400"/>
      <c r="H98" s="400"/>
      <c r="I98" s="400"/>
      <c r="J98" s="400"/>
      <c r="K98" s="400"/>
      <c r="L98" s="400"/>
      <c r="M98" s="400"/>
    </row>
    <row r="99" spans="1:13" ht="16.5">
      <c r="A99" s="385"/>
      <c r="B99" s="398"/>
      <c r="C99" s="399"/>
      <c r="D99" s="399"/>
      <c r="E99" s="399"/>
      <c r="F99" s="400"/>
      <c r="G99" s="400"/>
      <c r="H99" s="400"/>
      <c r="I99" s="400"/>
      <c r="J99" s="400"/>
      <c r="K99" s="400"/>
      <c r="L99" s="400"/>
      <c r="M99" s="400"/>
    </row>
    <row r="100" spans="1:13" ht="16.5">
      <c r="A100" s="385"/>
      <c r="B100" s="398"/>
      <c r="C100" s="399"/>
      <c r="D100" s="399"/>
      <c r="E100" s="399"/>
      <c r="F100" s="400"/>
      <c r="G100" s="400"/>
      <c r="H100" s="400"/>
      <c r="I100" s="400"/>
      <c r="J100" s="400"/>
      <c r="K100" s="400"/>
      <c r="L100" s="400"/>
      <c r="M100" s="400"/>
    </row>
    <row r="101" spans="1:13" ht="16.5">
      <c r="A101" s="385"/>
      <c r="B101" s="398"/>
      <c r="C101" s="399"/>
      <c r="D101" s="399"/>
      <c r="E101" s="399"/>
      <c r="F101" s="400"/>
      <c r="G101" s="400"/>
      <c r="H101" s="400"/>
      <c r="I101" s="400"/>
      <c r="J101" s="400"/>
      <c r="K101" s="400"/>
      <c r="L101" s="400"/>
      <c r="M101" s="400"/>
    </row>
    <row r="102" spans="1:13" ht="16.5">
      <c r="A102" s="385"/>
      <c r="B102" s="398"/>
      <c r="C102" s="399"/>
      <c r="D102" s="399"/>
      <c r="E102" s="399"/>
      <c r="F102" s="400"/>
      <c r="G102" s="400"/>
      <c r="H102" s="400"/>
      <c r="I102" s="400"/>
      <c r="J102" s="400"/>
      <c r="K102" s="400"/>
      <c r="L102" s="400"/>
      <c r="M102" s="400"/>
    </row>
    <row r="103" spans="1:13" ht="16.5">
      <c r="A103" s="385"/>
      <c r="B103" s="398"/>
      <c r="C103" s="399"/>
      <c r="D103" s="399"/>
      <c r="E103" s="399"/>
      <c r="F103" s="400"/>
      <c r="G103" s="400"/>
      <c r="H103" s="400"/>
      <c r="I103" s="400"/>
      <c r="J103" s="400"/>
      <c r="K103" s="400"/>
      <c r="L103" s="400"/>
      <c r="M103" s="400"/>
    </row>
    <row r="104" spans="1:13" ht="16.5">
      <c r="A104" s="385"/>
      <c r="B104" s="398"/>
      <c r="C104" s="399"/>
      <c r="D104" s="399"/>
      <c r="E104" s="399"/>
      <c r="F104" s="400"/>
      <c r="G104" s="400"/>
      <c r="H104" s="400"/>
      <c r="I104" s="400"/>
      <c r="J104" s="400"/>
      <c r="K104" s="400"/>
      <c r="L104" s="400"/>
      <c r="M104" s="400"/>
    </row>
    <row r="105" spans="1:13" ht="16.5">
      <c r="A105" s="385"/>
      <c r="B105" s="398"/>
      <c r="C105" s="399"/>
      <c r="D105" s="399"/>
      <c r="E105" s="399"/>
      <c r="F105" s="400"/>
      <c r="G105" s="400"/>
      <c r="H105" s="400"/>
      <c r="I105" s="400"/>
      <c r="J105" s="400"/>
      <c r="K105" s="400"/>
      <c r="L105" s="400"/>
      <c r="M105" s="400"/>
    </row>
    <row r="106" spans="1:13" ht="16.5">
      <c r="A106" s="385"/>
      <c r="B106" s="398"/>
      <c r="C106" s="399"/>
      <c r="D106" s="399"/>
      <c r="E106" s="399"/>
      <c r="F106" s="400"/>
      <c r="G106" s="400"/>
      <c r="H106" s="400"/>
      <c r="I106" s="400"/>
      <c r="J106" s="400"/>
      <c r="K106" s="400"/>
      <c r="L106" s="400"/>
      <c r="M106" s="400"/>
    </row>
    <row r="107" spans="1:13" ht="16.5">
      <c r="A107" s="385"/>
      <c r="B107" s="398"/>
      <c r="C107" s="399"/>
      <c r="D107" s="399"/>
      <c r="E107" s="399"/>
      <c r="F107" s="400"/>
      <c r="G107" s="400"/>
      <c r="H107" s="400"/>
      <c r="I107" s="400"/>
      <c r="J107" s="400"/>
      <c r="K107" s="400"/>
      <c r="L107" s="400"/>
      <c r="M107" s="400"/>
    </row>
    <row r="108" spans="1:13" ht="16.5">
      <c r="A108" s="385"/>
      <c r="B108" s="398"/>
      <c r="C108" s="399"/>
      <c r="D108" s="399"/>
      <c r="E108" s="399"/>
      <c r="F108" s="400"/>
      <c r="G108" s="400"/>
      <c r="H108" s="400"/>
      <c r="I108" s="400"/>
      <c r="J108" s="400"/>
      <c r="K108" s="400"/>
      <c r="L108" s="400"/>
      <c r="M108" s="400"/>
    </row>
    <row r="109" spans="1:13" ht="16.5">
      <c r="A109" s="385"/>
      <c r="B109" s="398"/>
      <c r="C109" s="399"/>
      <c r="D109" s="399"/>
      <c r="E109" s="399"/>
      <c r="F109" s="400"/>
      <c r="G109" s="400"/>
      <c r="H109" s="400"/>
      <c r="I109" s="400"/>
      <c r="J109" s="400"/>
      <c r="K109" s="400"/>
      <c r="L109" s="400"/>
      <c r="M109" s="400"/>
    </row>
    <row r="110" spans="1:13" ht="16.5">
      <c r="A110" s="385"/>
      <c r="B110" s="398"/>
      <c r="C110" s="399"/>
      <c r="D110" s="399"/>
      <c r="E110" s="399"/>
      <c r="F110" s="400"/>
      <c r="G110" s="400"/>
      <c r="H110" s="400"/>
      <c r="I110" s="400"/>
      <c r="J110" s="400"/>
      <c r="K110" s="400"/>
      <c r="L110" s="400"/>
      <c r="M110" s="400"/>
    </row>
    <row r="111" spans="1:13" ht="16.5">
      <c r="A111" s="385"/>
      <c r="B111" s="398"/>
      <c r="C111" s="399"/>
      <c r="D111" s="399"/>
      <c r="E111" s="399"/>
      <c r="F111" s="400"/>
      <c r="G111" s="400"/>
      <c r="H111" s="400"/>
      <c r="I111" s="400"/>
      <c r="J111" s="400"/>
      <c r="K111" s="400"/>
      <c r="L111" s="400"/>
      <c r="M111" s="400"/>
    </row>
    <row r="112" spans="1:13" ht="16.5">
      <c r="A112" s="385"/>
      <c r="B112" s="398"/>
      <c r="C112" s="399"/>
      <c r="D112" s="399"/>
      <c r="E112" s="399"/>
      <c r="F112" s="400"/>
      <c r="G112" s="400"/>
      <c r="H112" s="400"/>
      <c r="I112" s="400"/>
      <c r="J112" s="400"/>
      <c r="K112" s="400"/>
      <c r="L112" s="400"/>
      <c r="M112" s="400"/>
    </row>
    <row r="113" spans="1:13" ht="16.5">
      <c r="A113" s="385"/>
      <c r="B113" s="398"/>
      <c r="C113" s="399"/>
      <c r="D113" s="399"/>
      <c r="E113" s="399"/>
      <c r="F113" s="400"/>
      <c r="G113" s="400"/>
      <c r="H113" s="400"/>
      <c r="I113" s="400"/>
      <c r="J113" s="400"/>
      <c r="K113" s="400"/>
      <c r="L113" s="400"/>
      <c r="M113" s="400"/>
    </row>
    <row r="114" spans="1:13" ht="16.5">
      <c r="A114" s="385"/>
      <c r="B114" s="398"/>
      <c r="C114" s="399"/>
      <c r="D114" s="399"/>
      <c r="E114" s="399"/>
      <c r="F114" s="400"/>
      <c r="G114" s="400"/>
      <c r="H114" s="400"/>
      <c r="I114" s="400"/>
      <c r="J114" s="400"/>
      <c r="K114" s="400"/>
      <c r="L114" s="400"/>
      <c r="M114" s="400"/>
    </row>
    <row r="115" spans="1:13" ht="16.5">
      <c r="A115" s="385"/>
      <c r="B115" s="398"/>
      <c r="C115" s="399"/>
      <c r="D115" s="399"/>
      <c r="E115" s="399"/>
      <c r="F115" s="400"/>
      <c r="G115" s="400"/>
      <c r="H115" s="400"/>
      <c r="I115" s="400"/>
      <c r="J115" s="400"/>
      <c r="K115" s="400"/>
      <c r="L115" s="400"/>
      <c r="M115" s="400"/>
    </row>
    <row r="116" spans="1:13" ht="16.5">
      <c r="A116" s="385"/>
      <c r="B116" s="398"/>
      <c r="C116" s="399"/>
      <c r="D116" s="399"/>
      <c r="E116" s="399"/>
      <c r="F116" s="400"/>
      <c r="G116" s="400"/>
      <c r="H116" s="400"/>
      <c r="I116" s="400"/>
      <c r="J116" s="400"/>
      <c r="K116" s="400"/>
      <c r="L116" s="400"/>
      <c r="M116" s="400"/>
    </row>
    <row r="117" spans="1:13" ht="16.5">
      <c r="A117" s="385"/>
      <c r="B117" s="398"/>
      <c r="C117" s="399"/>
      <c r="D117" s="399"/>
      <c r="E117" s="399"/>
      <c r="F117" s="400"/>
      <c r="G117" s="400"/>
      <c r="H117" s="400"/>
      <c r="I117" s="400"/>
      <c r="J117" s="400"/>
      <c r="K117" s="400"/>
      <c r="L117" s="400"/>
      <c r="M117" s="400"/>
    </row>
    <row r="118" spans="1:13" ht="16.5">
      <c r="A118" s="385"/>
      <c r="B118" s="398"/>
      <c r="C118" s="399"/>
      <c r="D118" s="399"/>
      <c r="E118" s="399"/>
      <c r="F118" s="400"/>
      <c r="G118" s="400"/>
      <c r="H118" s="400"/>
      <c r="I118" s="400"/>
      <c r="J118" s="400"/>
      <c r="K118" s="400"/>
      <c r="L118" s="400"/>
      <c r="M118" s="400"/>
    </row>
    <row r="119" spans="1:13" ht="16.5">
      <c r="A119" s="385"/>
      <c r="B119" s="398"/>
      <c r="C119" s="399"/>
      <c r="D119" s="399"/>
      <c r="E119" s="399"/>
      <c r="F119" s="400"/>
      <c r="G119" s="400"/>
      <c r="H119" s="400"/>
      <c r="I119" s="400"/>
      <c r="J119" s="400"/>
      <c r="K119" s="400"/>
      <c r="L119" s="400"/>
      <c r="M119" s="400"/>
    </row>
    <row r="120" spans="1:13" ht="16.5">
      <c r="A120" s="385"/>
      <c r="B120" s="398"/>
      <c r="C120" s="399"/>
      <c r="D120" s="399"/>
      <c r="E120" s="399"/>
      <c r="F120" s="400"/>
      <c r="G120" s="400"/>
      <c r="H120" s="400"/>
      <c r="I120" s="400"/>
      <c r="J120" s="400"/>
      <c r="K120" s="400"/>
      <c r="L120" s="400"/>
      <c r="M120" s="400"/>
    </row>
    <row r="121" spans="1:13" ht="16.5">
      <c r="A121" s="385"/>
      <c r="B121" s="398"/>
      <c r="C121" s="399"/>
      <c r="D121" s="399"/>
      <c r="E121" s="399"/>
      <c r="F121" s="400"/>
      <c r="G121" s="400"/>
      <c r="H121" s="400"/>
      <c r="I121" s="400"/>
      <c r="J121" s="400"/>
      <c r="K121" s="400"/>
      <c r="L121" s="400"/>
      <c r="M121" s="400"/>
    </row>
    <row r="122" spans="1:13" ht="16.5">
      <c r="A122" s="385"/>
      <c r="B122" s="398"/>
      <c r="C122" s="399"/>
      <c r="D122" s="399"/>
      <c r="E122" s="399"/>
      <c r="F122" s="400"/>
      <c r="G122" s="400"/>
      <c r="H122" s="400"/>
      <c r="I122" s="400"/>
      <c r="J122" s="400"/>
      <c r="K122" s="400"/>
      <c r="L122" s="400"/>
      <c r="M122" s="400"/>
    </row>
    <row r="123" spans="1:13" ht="16.5">
      <c r="A123" s="385"/>
      <c r="B123" s="398"/>
      <c r="C123" s="399"/>
      <c r="D123" s="399"/>
      <c r="E123" s="399"/>
      <c r="F123" s="400"/>
      <c r="G123" s="400"/>
      <c r="H123" s="400"/>
      <c r="I123" s="400"/>
      <c r="J123" s="400"/>
      <c r="K123" s="400"/>
      <c r="L123" s="400"/>
      <c r="M123" s="400"/>
    </row>
    <row r="124" spans="1:13" ht="16.5">
      <c r="A124" s="385"/>
      <c r="B124" s="398"/>
      <c r="C124" s="399"/>
      <c r="D124" s="399"/>
      <c r="E124" s="399"/>
      <c r="F124" s="400"/>
      <c r="G124" s="400"/>
      <c r="H124" s="400"/>
      <c r="I124" s="400"/>
      <c r="J124" s="400"/>
      <c r="K124" s="400"/>
      <c r="L124" s="400"/>
      <c r="M124" s="400"/>
    </row>
    <row r="125" spans="1:13" ht="16.5">
      <c r="A125" s="385"/>
      <c r="B125" s="398"/>
      <c r="C125" s="399"/>
      <c r="D125" s="399"/>
      <c r="E125" s="399"/>
      <c r="F125" s="400"/>
      <c r="G125" s="400"/>
      <c r="H125" s="400"/>
      <c r="I125" s="400"/>
      <c r="J125" s="400"/>
      <c r="K125" s="400"/>
      <c r="L125" s="400"/>
      <c r="M125" s="400"/>
    </row>
    <row r="126" spans="1:13" ht="16.5">
      <c r="A126" s="385"/>
      <c r="B126" s="398"/>
      <c r="C126" s="399"/>
      <c r="D126" s="399"/>
      <c r="E126" s="399"/>
      <c r="F126" s="400"/>
      <c r="G126" s="400"/>
      <c r="H126" s="400"/>
      <c r="I126" s="400"/>
      <c r="J126" s="400"/>
      <c r="K126" s="400"/>
      <c r="L126" s="400"/>
      <c r="M126" s="400"/>
    </row>
    <row r="127" spans="1:13" ht="16.5">
      <c r="A127" s="385"/>
      <c r="B127" s="398"/>
      <c r="C127" s="399"/>
      <c r="D127" s="399"/>
      <c r="E127" s="399"/>
      <c r="F127" s="400"/>
      <c r="G127" s="400"/>
      <c r="H127" s="400"/>
      <c r="I127" s="400"/>
      <c r="J127" s="400"/>
      <c r="K127" s="400"/>
      <c r="L127" s="400"/>
      <c r="M127" s="400"/>
    </row>
    <row r="128" spans="1:13" ht="16.5">
      <c r="A128" s="385"/>
      <c r="B128" s="398"/>
      <c r="C128" s="399"/>
      <c r="D128" s="399"/>
      <c r="E128" s="399"/>
      <c r="F128" s="400"/>
      <c r="G128" s="400"/>
      <c r="H128" s="400"/>
      <c r="I128" s="400"/>
      <c r="J128" s="400"/>
      <c r="K128" s="400"/>
      <c r="L128" s="400"/>
      <c r="M128" s="400"/>
    </row>
    <row r="129" spans="1:13" ht="16.5">
      <c r="A129" s="385"/>
      <c r="B129" s="398"/>
      <c r="C129" s="399"/>
      <c r="D129" s="399"/>
      <c r="E129" s="399"/>
      <c r="F129" s="400"/>
      <c r="G129" s="400"/>
      <c r="H129" s="400"/>
      <c r="I129" s="400"/>
      <c r="J129" s="400"/>
      <c r="K129" s="400"/>
      <c r="L129" s="400"/>
      <c r="M129" s="400"/>
    </row>
    <row r="130" spans="1:13" ht="16.5">
      <c r="A130" s="385"/>
      <c r="B130" s="398"/>
      <c r="C130" s="399"/>
      <c r="D130" s="399"/>
      <c r="E130" s="399"/>
      <c r="F130" s="400"/>
      <c r="G130" s="400"/>
      <c r="H130" s="400"/>
      <c r="I130" s="400"/>
      <c r="J130" s="400"/>
      <c r="K130" s="400"/>
      <c r="L130" s="400"/>
      <c r="M130" s="400"/>
    </row>
    <row r="131" spans="1:13" ht="16.5">
      <c r="A131" s="385"/>
      <c r="B131" s="398"/>
      <c r="C131" s="399"/>
      <c r="D131" s="399"/>
      <c r="E131" s="399"/>
      <c r="F131" s="400"/>
      <c r="G131" s="400"/>
      <c r="H131" s="400"/>
      <c r="I131" s="400"/>
      <c r="J131" s="400"/>
      <c r="K131" s="400"/>
      <c r="L131" s="400"/>
      <c r="M131" s="400"/>
    </row>
    <row r="132" spans="1:13" ht="16.5">
      <c r="A132" s="385"/>
      <c r="B132" s="398"/>
      <c r="C132" s="399"/>
      <c r="D132" s="399"/>
      <c r="E132" s="399"/>
      <c r="F132" s="400"/>
      <c r="G132" s="400"/>
      <c r="H132" s="400"/>
      <c r="I132" s="400"/>
      <c r="J132" s="400"/>
      <c r="K132" s="400"/>
      <c r="L132" s="400"/>
      <c r="M132" s="400"/>
    </row>
    <row r="133" spans="1:13" ht="16.5">
      <c r="A133" s="385"/>
      <c r="B133" s="398"/>
      <c r="C133" s="399"/>
      <c r="D133" s="399"/>
      <c r="E133" s="399"/>
      <c r="F133" s="400"/>
      <c r="G133" s="400"/>
      <c r="H133" s="400"/>
      <c r="I133" s="400"/>
      <c r="J133" s="400"/>
      <c r="K133" s="400"/>
      <c r="L133" s="400"/>
      <c r="M133" s="400"/>
    </row>
    <row r="134" spans="1:13" ht="16.5">
      <c r="A134" s="385"/>
      <c r="B134" s="398"/>
      <c r="C134" s="399"/>
      <c r="D134" s="399"/>
      <c r="E134" s="399"/>
      <c r="F134" s="400"/>
      <c r="G134" s="400"/>
      <c r="H134" s="400"/>
      <c r="I134" s="400"/>
      <c r="J134" s="400"/>
      <c r="K134" s="400"/>
      <c r="L134" s="400"/>
      <c r="M134" s="400"/>
    </row>
    <row r="135" spans="1:13" ht="16.5">
      <c r="A135" s="385"/>
      <c r="B135" s="398"/>
      <c r="C135" s="399"/>
      <c r="D135" s="399"/>
      <c r="E135" s="399"/>
      <c r="F135" s="400"/>
      <c r="G135" s="400"/>
      <c r="H135" s="400"/>
      <c r="I135" s="400"/>
      <c r="J135" s="400"/>
      <c r="K135" s="400"/>
      <c r="L135" s="400"/>
      <c r="M135" s="400"/>
    </row>
    <row r="136" spans="1:13" ht="16.5">
      <c r="A136" s="385"/>
      <c r="B136" s="398"/>
      <c r="C136" s="399"/>
      <c r="D136" s="399"/>
      <c r="E136" s="399"/>
      <c r="F136" s="400"/>
      <c r="G136" s="400"/>
      <c r="H136" s="400"/>
      <c r="I136" s="400"/>
      <c r="J136" s="400"/>
      <c r="K136" s="400"/>
      <c r="L136" s="400"/>
      <c r="M136" s="400"/>
    </row>
    <row r="137" spans="1:13" ht="16.5">
      <c r="A137" s="385"/>
      <c r="B137" s="398"/>
      <c r="C137" s="399"/>
      <c r="D137" s="399"/>
      <c r="E137" s="399"/>
      <c r="F137" s="400"/>
      <c r="G137" s="400"/>
      <c r="H137" s="400"/>
      <c r="I137" s="400"/>
      <c r="J137" s="400"/>
      <c r="K137" s="400"/>
      <c r="L137" s="400"/>
      <c r="M137" s="400"/>
    </row>
    <row r="138" spans="1:13" ht="16.5">
      <c r="A138" s="385"/>
      <c r="B138" s="398"/>
      <c r="C138" s="399"/>
      <c r="D138" s="399"/>
      <c r="E138" s="399"/>
      <c r="F138" s="400"/>
      <c r="G138" s="400"/>
      <c r="H138" s="400"/>
      <c r="I138" s="400"/>
      <c r="J138" s="400"/>
      <c r="K138" s="400"/>
      <c r="L138" s="400"/>
      <c r="M138" s="400"/>
    </row>
    <row r="139" spans="1:13" ht="16.5">
      <c r="A139" s="385"/>
      <c r="B139" s="398"/>
      <c r="C139" s="399"/>
      <c r="D139" s="399"/>
      <c r="E139" s="399"/>
      <c r="F139" s="400"/>
      <c r="G139" s="400"/>
      <c r="H139" s="400"/>
      <c r="I139" s="400"/>
      <c r="J139" s="400"/>
      <c r="K139" s="400"/>
      <c r="L139" s="400"/>
      <c r="M139" s="400"/>
    </row>
    <row r="140" spans="1:13" ht="16.5">
      <c r="A140" s="385"/>
      <c r="B140" s="398"/>
      <c r="C140" s="399"/>
      <c r="D140" s="399"/>
      <c r="E140" s="399"/>
      <c r="F140" s="400"/>
      <c r="G140" s="400"/>
      <c r="H140" s="400"/>
      <c r="I140" s="400"/>
      <c r="J140" s="400"/>
      <c r="K140" s="400"/>
      <c r="L140" s="400"/>
      <c r="M140" s="400"/>
    </row>
    <row r="141" spans="1:13" ht="16.5">
      <c r="A141" s="385"/>
      <c r="B141" s="398"/>
      <c r="C141" s="399"/>
      <c r="D141" s="399"/>
      <c r="E141" s="399"/>
      <c r="F141" s="400"/>
      <c r="G141" s="400"/>
      <c r="H141" s="400"/>
      <c r="I141" s="400"/>
      <c r="J141" s="400"/>
      <c r="K141" s="400"/>
      <c r="L141" s="400"/>
      <c r="M141" s="400"/>
    </row>
    <row r="142" spans="1:13" ht="16.5">
      <c r="A142" s="385"/>
      <c r="B142" s="398"/>
      <c r="C142" s="399"/>
      <c r="D142" s="399"/>
      <c r="E142" s="399"/>
      <c r="F142" s="400"/>
      <c r="G142" s="400"/>
      <c r="H142" s="400"/>
      <c r="I142" s="400"/>
      <c r="J142" s="400"/>
      <c r="K142" s="400"/>
      <c r="L142" s="400"/>
      <c r="M142" s="400"/>
    </row>
    <row r="143" spans="1:13" ht="16.5">
      <c r="A143" s="385"/>
      <c r="B143" s="398"/>
      <c r="C143" s="399"/>
      <c r="D143" s="399"/>
      <c r="E143" s="399"/>
      <c r="F143" s="400"/>
      <c r="G143" s="400"/>
      <c r="H143" s="400"/>
      <c r="I143" s="400"/>
      <c r="J143" s="400"/>
      <c r="K143" s="400"/>
      <c r="L143" s="400"/>
      <c r="M143" s="400"/>
    </row>
    <row r="144" spans="1:13" ht="16.5">
      <c r="A144" s="385"/>
      <c r="B144" s="398"/>
      <c r="C144" s="399"/>
      <c r="D144" s="399"/>
      <c r="E144" s="399"/>
      <c r="F144" s="400"/>
      <c r="G144" s="400"/>
      <c r="H144" s="400"/>
      <c r="I144" s="400"/>
      <c r="J144" s="400"/>
      <c r="K144" s="400"/>
      <c r="L144" s="400"/>
      <c r="M144" s="400"/>
    </row>
    <row r="145" spans="1:13" ht="16.5">
      <c r="A145" s="385"/>
      <c r="B145" s="398"/>
      <c r="C145" s="399"/>
      <c r="D145" s="399"/>
      <c r="E145" s="399"/>
      <c r="F145" s="400"/>
      <c r="G145" s="400"/>
      <c r="H145" s="400"/>
      <c r="I145" s="400"/>
      <c r="J145" s="400"/>
      <c r="K145" s="400"/>
      <c r="L145" s="400"/>
      <c r="M145" s="400"/>
    </row>
    <row r="146" spans="1:13" ht="16.5">
      <c r="A146" s="385"/>
      <c r="B146" s="398"/>
      <c r="C146" s="399"/>
      <c r="D146" s="399"/>
      <c r="E146" s="399"/>
      <c r="F146" s="400"/>
      <c r="G146" s="400"/>
      <c r="H146" s="400"/>
      <c r="I146" s="400"/>
      <c r="J146" s="400"/>
      <c r="K146" s="400"/>
      <c r="L146" s="400"/>
      <c r="M146" s="400"/>
    </row>
    <row r="147" spans="1:13" ht="16.5">
      <c r="A147" s="385"/>
      <c r="B147" s="398"/>
      <c r="C147" s="399"/>
      <c r="D147" s="399"/>
      <c r="E147" s="399"/>
      <c r="F147" s="400"/>
      <c r="G147" s="400"/>
      <c r="H147" s="400"/>
      <c r="I147" s="400"/>
      <c r="J147" s="400"/>
      <c r="K147" s="400"/>
      <c r="L147" s="400"/>
      <c r="M147" s="400"/>
    </row>
    <row r="148" spans="1:13" ht="16.5">
      <c r="A148" s="385"/>
      <c r="B148" s="398"/>
      <c r="C148" s="399"/>
      <c r="D148" s="399"/>
      <c r="E148" s="399"/>
      <c r="F148" s="400"/>
      <c r="G148" s="400"/>
      <c r="H148" s="400"/>
      <c r="I148" s="400"/>
      <c r="J148" s="400"/>
      <c r="K148" s="400"/>
      <c r="L148" s="400"/>
      <c r="M148" s="400"/>
    </row>
    <row r="149" spans="1:13" ht="16.5">
      <c r="A149" s="385"/>
      <c r="B149" s="398"/>
      <c r="C149" s="399"/>
      <c r="D149" s="399"/>
      <c r="E149" s="399"/>
      <c r="F149" s="400"/>
      <c r="G149" s="400"/>
      <c r="H149" s="400"/>
      <c r="I149" s="400"/>
      <c r="J149" s="400"/>
      <c r="K149" s="400"/>
      <c r="L149" s="400"/>
      <c r="M149" s="400"/>
    </row>
    <row r="150" spans="1:13" ht="16.5">
      <c r="A150" s="385"/>
      <c r="B150" s="398"/>
      <c r="C150" s="399"/>
      <c r="D150" s="399"/>
      <c r="E150" s="399"/>
      <c r="F150" s="400"/>
      <c r="G150" s="400"/>
      <c r="H150" s="400"/>
      <c r="I150" s="400"/>
      <c r="J150" s="400"/>
      <c r="K150" s="400"/>
      <c r="L150" s="400"/>
      <c r="M150" s="400"/>
    </row>
    <row r="151" spans="1:13" ht="16.5">
      <c r="A151" s="385"/>
      <c r="B151" s="398"/>
      <c r="C151" s="399"/>
      <c r="D151" s="399"/>
      <c r="E151" s="399"/>
      <c r="F151" s="400"/>
      <c r="G151" s="400"/>
      <c r="H151" s="400"/>
      <c r="I151" s="400"/>
      <c r="J151" s="400"/>
      <c r="K151" s="400"/>
      <c r="L151" s="400"/>
      <c r="M151" s="400"/>
    </row>
    <row r="152" spans="1:13" ht="16.5">
      <c r="A152" s="385"/>
      <c r="B152" s="398"/>
      <c r="C152" s="399"/>
      <c r="D152" s="399"/>
      <c r="E152" s="399"/>
      <c r="F152" s="400"/>
      <c r="G152" s="400"/>
      <c r="H152" s="400"/>
      <c r="I152" s="400"/>
      <c r="J152" s="400"/>
      <c r="K152" s="400"/>
      <c r="L152" s="400"/>
      <c r="M152" s="400"/>
    </row>
    <row r="153" spans="1:13" ht="16.5">
      <c r="A153" s="385"/>
      <c r="B153" s="398"/>
      <c r="C153" s="399"/>
      <c r="D153" s="399"/>
      <c r="E153" s="399"/>
      <c r="F153" s="400"/>
      <c r="G153" s="400"/>
      <c r="H153" s="400"/>
      <c r="I153" s="400"/>
      <c r="J153" s="400"/>
      <c r="K153" s="400"/>
      <c r="L153" s="400"/>
      <c r="M153" s="400"/>
    </row>
    <row r="154" spans="1:13" ht="16.5">
      <c r="A154" s="385"/>
      <c r="B154" s="398"/>
      <c r="C154" s="399"/>
      <c r="D154" s="399"/>
      <c r="E154" s="399"/>
      <c r="F154" s="400"/>
      <c r="G154" s="400"/>
      <c r="H154" s="400"/>
      <c r="I154" s="400"/>
      <c r="J154" s="400"/>
      <c r="K154" s="400"/>
      <c r="L154" s="400"/>
      <c r="M154" s="400"/>
    </row>
    <row r="155" spans="1:13" ht="16.5">
      <c r="A155" s="385"/>
      <c r="B155" s="398"/>
      <c r="C155" s="399"/>
      <c r="D155" s="399"/>
      <c r="E155" s="399"/>
      <c r="F155" s="400"/>
      <c r="G155" s="400"/>
      <c r="H155" s="400"/>
      <c r="I155" s="400"/>
      <c r="J155" s="400"/>
      <c r="K155" s="400"/>
      <c r="L155" s="400"/>
      <c r="M155" s="400"/>
    </row>
    <row r="156" spans="1:13" ht="16.5">
      <c r="A156" s="385"/>
      <c r="B156" s="398"/>
      <c r="C156" s="399"/>
      <c r="D156" s="399"/>
      <c r="E156" s="399"/>
      <c r="F156" s="400"/>
      <c r="G156" s="400"/>
      <c r="H156" s="400"/>
      <c r="I156" s="400"/>
      <c r="J156" s="400"/>
      <c r="K156" s="400"/>
      <c r="L156" s="400"/>
      <c r="M156" s="400"/>
    </row>
    <row r="157" spans="1:13" ht="16.5">
      <c r="A157" s="385"/>
      <c r="B157" s="398"/>
      <c r="C157" s="399"/>
      <c r="D157" s="399"/>
      <c r="E157" s="399"/>
      <c r="F157" s="400"/>
      <c r="G157" s="400"/>
      <c r="H157" s="400"/>
      <c r="I157" s="400"/>
      <c r="J157" s="400"/>
      <c r="K157" s="400"/>
      <c r="L157" s="400"/>
      <c r="M157" s="400"/>
    </row>
    <row r="158" spans="1:13" ht="16.5">
      <c r="A158" s="385"/>
      <c r="B158" s="398"/>
      <c r="C158" s="399"/>
      <c r="D158" s="399"/>
      <c r="E158" s="399"/>
      <c r="F158" s="400"/>
      <c r="G158" s="400"/>
      <c r="H158" s="400"/>
      <c r="I158" s="400"/>
      <c r="J158" s="400"/>
      <c r="K158" s="400"/>
      <c r="L158" s="400"/>
      <c r="M158" s="400"/>
    </row>
    <row r="159" spans="1:13" ht="16.5">
      <c r="A159" s="385"/>
      <c r="B159" s="398"/>
      <c r="C159" s="399"/>
      <c r="D159" s="399"/>
      <c r="E159" s="399"/>
      <c r="F159" s="400"/>
      <c r="G159" s="400"/>
      <c r="H159" s="400"/>
      <c r="I159" s="400"/>
      <c r="J159" s="400"/>
      <c r="K159" s="400"/>
      <c r="L159" s="400"/>
      <c r="M159" s="400"/>
    </row>
    <row r="160" spans="1:13" ht="16.5">
      <c r="A160" s="385"/>
      <c r="B160" s="398"/>
      <c r="C160" s="399"/>
      <c r="D160" s="399"/>
      <c r="E160" s="399"/>
      <c r="F160" s="400"/>
      <c r="G160" s="400"/>
      <c r="H160" s="400"/>
      <c r="I160" s="400"/>
      <c r="J160" s="400"/>
      <c r="K160" s="400"/>
      <c r="L160" s="400"/>
      <c r="M160" s="400"/>
    </row>
    <row r="161" spans="1:13" ht="16.5">
      <c r="A161" s="385"/>
      <c r="B161" s="398"/>
      <c r="C161" s="399"/>
      <c r="D161" s="399"/>
      <c r="E161" s="399"/>
      <c r="F161" s="400"/>
      <c r="G161" s="400"/>
      <c r="H161" s="400"/>
      <c r="I161" s="400"/>
      <c r="J161" s="400"/>
      <c r="K161" s="400"/>
      <c r="L161" s="400"/>
      <c r="M161" s="400"/>
    </row>
    <row r="162" spans="1:13" ht="16.5">
      <c r="A162" s="385"/>
      <c r="B162" s="398"/>
      <c r="C162" s="399"/>
      <c r="D162" s="399"/>
      <c r="E162" s="399"/>
      <c r="F162" s="400"/>
      <c r="G162" s="400"/>
      <c r="H162" s="400"/>
      <c r="I162" s="400"/>
      <c r="J162" s="400"/>
      <c r="K162" s="400"/>
      <c r="L162" s="400"/>
      <c r="M162" s="400"/>
    </row>
    <row r="163" spans="1:13" ht="16.5">
      <c r="A163" s="385"/>
      <c r="B163" s="398"/>
      <c r="C163" s="399"/>
      <c r="D163" s="399"/>
      <c r="E163" s="399"/>
      <c r="F163" s="400"/>
      <c r="G163" s="400"/>
      <c r="H163" s="400"/>
      <c r="I163" s="400"/>
      <c r="J163" s="400"/>
      <c r="K163" s="400"/>
      <c r="L163" s="400"/>
      <c r="M163" s="400"/>
    </row>
    <row r="164" spans="1:13" ht="16.5">
      <c r="A164" s="385"/>
      <c r="B164" s="398"/>
      <c r="C164" s="399"/>
      <c r="D164" s="399"/>
      <c r="E164" s="399"/>
      <c r="F164" s="400"/>
      <c r="G164" s="400"/>
      <c r="H164" s="400"/>
      <c r="I164" s="400"/>
      <c r="J164" s="400"/>
      <c r="K164" s="400"/>
      <c r="L164" s="400"/>
      <c r="M164" s="400"/>
    </row>
    <row r="165" spans="1:13" ht="16.5">
      <c r="A165" s="385"/>
      <c r="B165" s="398"/>
      <c r="C165" s="399"/>
      <c r="D165" s="399"/>
      <c r="E165" s="399"/>
      <c r="F165" s="400"/>
      <c r="G165" s="400"/>
      <c r="H165" s="400"/>
      <c r="I165" s="400"/>
      <c r="J165" s="400"/>
      <c r="K165" s="400"/>
      <c r="L165" s="400"/>
      <c r="M165" s="400"/>
    </row>
    <row r="166" spans="1:13" ht="16.5">
      <c r="A166" s="385"/>
      <c r="B166" s="398"/>
      <c r="C166" s="399"/>
      <c r="D166" s="399"/>
      <c r="E166" s="399"/>
      <c r="F166" s="400"/>
      <c r="G166" s="400"/>
      <c r="H166" s="400"/>
      <c r="I166" s="400"/>
      <c r="J166" s="400"/>
      <c r="K166" s="400"/>
      <c r="L166" s="400"/>
      <c r="M166" s="400"/>
    </row>
    <row r="167" spans="1:13" ht="16.5">
      <c r="A167" s="385"/>
      <c r="B167" s="398"/>
      <c r="C167" s="399"/>
      <c r="D167" s="399"/>
      <c r="E167" s="399"/>
      <c r="F167" s="400"/>
      <c r="G167" s="400"/>
      <c r="H167" s="400"/>
      <c r="I167" s="400"/>
      <c r="J167" s="400"/>
      <c r="K167" s="400"/>
      <c r="L167" s="400"/>
      <c r="M167" s="400"/>
    </row>
    <row r="168" spans="1:13" ht="16.5">
      <c r="A168" s="385"/>
      <c r="B168" s="398"/>
      <c r="C168" s="399"/>
      <c r="D168" s="399"/>
      <c r="E168" s="399"/>
      <c r="F168" s="400"/>
      <c r="G168" s="400"/>
      <c r="H168" s="400"/>
      <c r="I168" s="400"/>
      <c r="J168" s="400"/>
      <c r="K168" s="400"/>
      <c r="L168" s="400"/>
      <c r="M168" s="400"/>
    </row>
    <row r="169" spans="1:13" ht="16.5">
      <c r="A169" s="385"/>
      <c r="B169" s="398"/>
      <c r="C169" s="399"/>
      <c r="D169" s="399"/>
      <c r="E169" s="399"/>
      <c r="F169" s="400"/>
      <c r="G169" s="400"/>
      <c r="H169" s="400"/>
      <c r="I169" s="400"/>
      <c r="J169" s="400"/>
      <c r="K169" s="400"/>
      <c r="L169" s="400"/>
      <c r="M169" s="400"/>
    </row>
    <row r="170" spans="1:13" ht="16.5">
      <c r="A170" s="385"/>
      <c r="B170" s="398"/>
      <c r="C170" s="399"/>
      <c r="D170" s="399"/>
      <c r="E170" s="399"/>
      <c r="F170" s="400"/>
      <c r="G170" s="400"/>
      <c r="H170" s="400"/>
      <c r="I170" s="400"/>
      <c r="J170" s="400"/>
      <c r="K170" s="400"/>
      <c r="L170" s="400"/>
      <c r="M170" s="400"/>
    </row>
    <row r="171" spans="1:13" ht="16.5">
      <c r="A171" s="385"/>
      <c r="B171" s="398"/>
      <c r="C171" s="399"/>
      <c r="D171" s="399"/>
      <c r="E171" s="399"/>
      <c r="F171" s="400"/>
      <c r="G171" s="400"/>
      <c r="H171" s="400"/>
      <c r="I171" s="400"/>
      <c r="J171" s="400"/>
      <c r="K171" s="400"/>
      <c r="L171" s="400"/>
      <c r="M171" s="400"/>
    </row>
    <row r="172" spans="1:13" ht="16.5">
      <c r="A172" s="385"/>
      <c r="B172" s="398"/>
      <c r="C172" s="399"/>
      <c r="D172" s="399"/>
      <c r="E172" s="399"/>
      <c r="F172" s="400"/>
      <c r="G172" s="400"/>
      <c r="H172" s="400"/>
      <c r="I172" s="400"/>
      <c r="J172" s="400"/>
      <c r="K172" s="400"/>
      <c r="L172" s="400"/>
      <c r="M172" s="400"/>
    </row>
    <row r="173" spans="1:13" ht="16.5">
      <c r="A173" s="385"/>
      <c r="B173" s="398"/>
      <c r="C173" s="399"/>
      <c r="D173" s="399"/>
      <c r="E173" s="399"/>
      <c r="F173" s="400"/>
      <c r="G173" s="400"/>
      <c r="H173" s="400"/>
      <c r="I173" s="400"/>
      <c r="J173" s="400"/>
      <c r="K173" s="400"/>
      <c r="L173" s="400"/>
      <c r="M173" s="400"/>
    </row>
    <row r="174" spans="1:13" ht="16.5">
      <c r="A174" s="385"/>
      <c r="B174" s="398"/>
      <c r="C174" s="399"/>
      <c r="D174" s="399"/>
      <c r="E174" s="399"/>
      <c r="F174" s="400"/>
      <c r="G174" s="400"/>
      <c r="H174" s="400"/>
      <c r="I174" s="400"/>
      <c r="J174" s="400"/>
      <c r="K174" s="400"/>
      <c r="L174" s="400"/>
      <c r="M174" s="400"/>
    </row>
    <row r="175" spans="1:13" ht="16.5">
      <c r="A175" s="385"/>
      <c r="B175" s="398"/>
      <c r="C175" s="399"/>
      <c r="D175" s="399"/>
      <c r="E175" s="399"/>
      <c r="F175" s="400"/>
      <c r="G175" s="400"/>
      <c r="H175" s="400"/>
      <c r="I175" s="400"/>
      <c r="J175" s="400"/>
      <c r="K175" s="400"/>
      <c r="L175" s="400"/>
      <c r="M175" s="400"/>
    </row>
    <row r="176" spans="1:13" ht="16.5">
      <c r="A176" s="385"/>
      <c r="B176" s="398"/>
      <c r="C176" s="399"/>
      <c r="D176" s="399"/>
      <c r="E176" s="399"/>
      <c r="F176" s="400"/>
      <c r="G176" s="400"/>
      <c r="H176" s="400"/>
      <c r="I176" s="400"/>
      <c r="J176" s="400"/>
      <c r="K176" s="400"/>
      <c r="L176" s="400"/>
      <c r="M176" s="400"/>
    </row>
    <row r="177" spans="1:13" ht="16.5">
      <c r="A177" s="385"/>
      <c r="B177" s="398"/>
      <c r="C177" s="399"/>
      <c r="D177" s="399"/>
      <c r="E177" s="399"/>
      <c r="F177" s="400"/>
      <c r="G177" s="400"/>
      <c r="H177" s="400"/>
      <c r="I177" s="400"/>
      <c r="J177" s="400"/>
      <c r="K177" s="400"/>
      <c r="L177" s="400"/>
      <c r="M177" s="400"/>
    </row>
    <row r="178" spans="1:13" ht="16.5">
      <c r="A178" s="385"/>
      <c r="B178" s="398"/>
      <c r="C178" s="399"/>
      <c r="D178" s="399"/>
      <c r="E178" s="399"/>
      <c r="F178" s="400"/>
      <c r="G178" s="400"/>
      <c r="H178" s="400"/>
      <c r="I178" s="400"/>
      <c r="J178" s="400"/>
      <c r="K178" s="400"/>
      <c r="L178" s="400"/>
      <c r="M178" s="400"/>
    </row>
    <row r="179" spans="1:13" ht="16.5">
      <c r="A179" s="385"/>
      <c r="B179" s="398"/>
      <c r="C179" s="399"/>
      <c r="D179" s="399"/>
      <c r="E179" s="399"/>
      <c r="F179" s="400"/>
      <c r="G179" s="400"/>
      <c r="H179" s="400"/>
      <c r="I179" s="400"/>
      <c r="J179" s="400"/>
      <c r="K179" s="400"/>
      <c r="L179" s="400"/>
      <c r="M179" s="400"/>
    </row>
    <row r="180" spans="1:13" ht="16.5">
      <c r="A180" s="385"/>
      <c r="B180" s="398"/>
      <c r="C180" s="399"/>
      <c r="D180" s="399"/>
      <c r="E180" s="399"/>
      <c r="F180" s="400"/>
      <c r="G180" s="400"/>
      <c r="H180" s="400"/>
      <c r="I180" s="400"/>
      <c r="J180" s="400"/>
      <c r="K180" s="400"/>
      <c r="L180" s="400"/>
      <c r="M180" s="400"/>
    </row>
    <row r="181" spans="1:13" ht="16.5">
      <c r="A181" s="385"/>
      <c r="B181" s="398"/>
      <c r="C181" s="399"/>
      <c r="D181" s="399"/>
      <c r="E181" s="399"/>
      <c r="F181" s="400"/>
      <c r="G181" s="400"/>
      <c r="H181" s="400"/>
      <c r="I181" s="400"/>
      <c r="J181" s="400"/>
      <c r="K181" s="400"/>
      <c r="L181" s="400"/>
      <c r="M181" s="400"/>
    </row>
    <row r="182" spans="1:13" ht="16.5">
      <c r="A182" s="385"/>
      <c r="B182" s="398"/>
      <c r="C182" s="399"/>
      <c r="D182" s="399"/>
      <c r="E182" s="399"/>
      <c r="F182" s="400"/>
      <c r="G182" s="400"/>
      <c r="H182" s="400"/>
      <c r="I182" s="400"/>
      <c r="J182" s="400"/>
      <c r="K182" s="400"/>
      <c r="L182" s="400"/>
      <c r="M182" s="400"/>
    </row>
    <row r="183" spans="1:13" ht="16.5">
      <c r="A183" s="385"/>
      <c r="B183" s="398"/>
      <c r="C183" s="399"/>
      <c r="D183" s="399"/>
      <c r="E183" s="399"/>
      <c r="F183" s="400"/>
      <c r="G183" s="400"/>
      <c r="H183" s="400"/>
      <c r="I183" s="400"/>
      <c r="J183" s="400"/>
      <c r="K183" s="400"/>
      <c r="L183" s="400"/>
      <c r="M183" s="400"/>
    </row>
    <row r="184" spans="1:13" ht="16.5">
      <c r="A184" s="385"/>
      <c r="B184" s="398"/>
      <c r="C184" s="399"/>
      <c r="D184" s="399"/>
      <c r="E184" s="399"/>
      <c r="F184" s="400"/>
      <c r="G184" s="400"/>
      <c r="H184" s="400"/>
      <c r="I184" s="400"/>
      <c r="J184" s="400"/>
      <c r="K184" s="400"/>
      <c r="L184" s="400"/>
      <c r="M184" s="400"/>
    </row>
    <row r="185" spans="1:13" ht="16.5">
      <c r="A185" s="385"/>
      <c r="B185" s="398"/>
      <c r="C185" s="399"/>
      <c r="D185" s="399"/>
      <c r="E185" s="399"/>
      <c r="F185" s="400"/>
      <c r="G185" s="400"/>
      <c r="H185" s="400"/>
      <c r="I185" s="400"/>
      <c r="J185" s="400"/>
      <c r="K185" s="400"/>
      <c r="L185" s="400"/>
      <c r="M185" s="400"/>
    </row>
    <row r="186" spans="1:13" ht="16.5">
      <c r="A186" s="385"/>
      <c r="B186" s="398"/>
      <c r="C186" s="399"/>
      <c r="D186" s="399"/>
      <c r="E186" s="399"/>
      <c r="F186" s="400"/>
      <c r="G186" s="400"/>
      <c r="H186" s="400"/>
      <c r="I186" s="400"/>
      <c r="J186" s="400"/>
      <c r="K186" s="400"/>
      <c r="L186" s="400"/>
      <c r="M186" s="400"/>
    </row>
    <row r="187" spans="1:13" ht="16.5">
      <c r="A187" s="385"/>
      <c r="B187" s="398"/>
      <c r="C187" s="399"/>
      <c r="D187" s="399"/>
      <c r="E187" s="399"/>
      <c r="F187" s="400"/>
      <c r="G187" s="400"/>
      <c r="H187" s="400"/>
      <c r="I187" s="400"/>
      <c r="J187" s="400"/>
      <c r="K187" s="400"/>
      <c r="L187" s="400"/>
      <c r="M187" s="400"/>
    </row>
    <row r="188" spans="1:13" ht="16.5">
      <c r="A188" s="385"/>
      <c r="B188" s="398"/>
      <c r="C188" s="399"/>
      <c r="D188" s="399"/>
      <c r="E188" s="399"/>
      <c r="F188" s="400"/>
      <c r="G188" s="400"/>
      <c r="H188" s="400"/>
      <c r="I188" s="400"/>
      <c r="J188" s="400"/>
      <c r="K188" s="400"/>
      <c r="L188" s="400"/>
      <c r="M188" s="400"/>
    </row>
    <row r="189" spans="1:13" ht="16.5">
      <c r="A189" s="385"/>
      <c r="B189" s="398"/>
      <c r="C189" s="399"/>
      <c r="D189" s="399"/>
      <c r="E189" s="399"/>
      <c r="F189" s="400"/>
      <c r="G189" s="400"/>
      <c r="H189" s="400"/>
      <c r="I189" s="400"/>
      <c r="J189" s="400"/>
      <c r="K189" s="400"/>
      <c r="L189" s="400"/>
      <c r="M189" s="400"/>
    </row>
    <row r="190" spans="1:13" ht="16.5">
      <c r="A190" s="385"/>
      <c r="B190" s="398"/>
      <c r="C190" s="399"/>
      <c r="D190" s="399"/>
      <c r="E190" s="399"/>
      <c r="F190" s="400"/>
      <c r="G190" s="400"/>
      <c r="H190" s="400"/>
      <c r="I190" s="400"/>
      <c r="J190" s="400"/>
      <c r="K190" s="400"/>
      <c r="L190" s="400"/>
      <c r="M190" s="400"/>
    </row>
    <row r="191" spans="1:13" ht="16.5">
      <c r="A191" s="385"/>
      <c r="B191" s="398"/>
      <c r="C191" s="399"/>
      <c r="D191" s="399"/>
      <c r="E191" s="399"/>
      <c r="F191" s="400"/>
      <c r="G191" s="400"/>
      <c r="H191" s="400"/>
      <c r="I191" s="400"/>
      <c r="J191" s="400"/>
      <c r="K191" s="400"/>
      <c r="L191" s="400"/>
      <c r="M191" s="400"/>
    </row>
    <row r="192" spans="1:13" ht="16.5">
      <c r="A192" s="385"/>
      <c r="B192" s="398"/>
      <c r="C192" s="399"/>
      <c r="D192" s="399"/>
      <c r="E192" s="399"/>
      <c r="F192" s="400"/>
      <c r="G192" s="400"/>
      <c r="H192" s="400"/>
      <c r="I192" s="400"/>
      <c r="J192" s="400"/>
      <c r="K192" s="400"/>
      <c r="L192" s="400"/>
      <c r="M192" s="400"/>
    </row>
    <row r="193" spans="1:13" ht="16.5">
      <c r="A193" s="385"/>
      <c r="B193" s="398"/>
      <c r="C193" s="399"/>
      <c r="D193" s="399"/>
      <c r="E193" s="399"/>
      <c r="F193" s="400"/>
      <c r="G193" s="400"/>
      <c r="H193" s="400"/>
      <c r="I193" s="400"/>
      <c r="J193" s="400"/>
      <c r="K193" s="400"/>
      <c r="L193" s="400"/>
      <c r="M193" s="400"/>
    </row>
    <row r="194" spans="1:13" ht="16.5">
      <c r="A194" s="385"/>
      <c r="B194" s="398"/>
      <c r="C194" s="399"/>
      <c r="D194" s="399"/>
      <c r="E194" s="399"/>
      <c r="F194" s="400"/>
      <c r="G194" s="400"/>
      <c r="H194" s="400"/>
      <c r="I194" s="400"/>
      <c r="J194" s="400"/>
      <c r="K194" s="400"/>
      <c r="L194" s="400"/>
      <c r="M194" s="400"/>
    </row>
    <row r="195" spans="1:13" ht="16.5">
      <c r="A195" s="385"/>
      <c r="B195" s="398"/>
      <c r="C195" s="399"/>
      <c r="D195" s="399"/>
      <c r="E195" s="399"/>
      <c r="F195" s="400"/>
      <c r="G195" s="400"/>
      <c r="H195" s="400"/>
      <c r="I195" s="400"/>
      <c r="J195" s="400"/>
      <c r="K195" s="400"/>
      <c r="L195" s="400"/>
      <c r="M195" s="400"/>
    </row>
    <row r="196" spans="1:13" ht="16.5">
      <c r="A196" s="385"/>
      <c r="B196" s="398"/>
      <c r="C196" s="399"/>
      <c r="D196" s="399"/>
      <c r="E196" s="399"/>
      <c r="F196" s="400"/>
      <c r="G196" s="400"/>
      <c r="H196" s="400"/>
      <c r="I196" s="400"/>
      <c r="J196" s="400"/>
      <c r="K196" s="400"/>
      <c r="L196" s="400"/>
      <c r="M196" s="400"/>
    </row>
    <row r="197" spans="1:13" ht="16.5">
      <c r="A197" s="385"/>
      <c r="B197" s="398"/>
      <c r="C197" s="399"/>
      <c r="D197" s="399"/>
      <c r="E197" s="399"/>
      <c r="F197" s="400"/>
      <c r="G197" s="400"/>
      <c r="H197" s="400"/>
      <c r="I197" s="400"/>
      <c r="J197" s="400"/>
      <c r="K197" s="400"/>
      <c r="L197" s="400"/>
      <c r="M197" s="400"/>
    </row>
    <row r="198" spans="1:13" ht="16.5">
      <c r="A198" s="385"/>
      <c r="B198" s="398"/>
      <c r="C198" s="399"/>
      <c r="D198" s="399"/>
      <c r="E198" s="399"/>
      <c r="F198" s="400"/>
      <c r="G198" s="400"/>
      <c r="H198" s="400"/>
      <c r="I198" s="400"/>
      <c r="J198" s="400"/>
      <c r="K198" s="400"/>
      <c r="L198" s="400"/>
      <c r="M198" s="400"/>
    </row>
    <row r="199" spans="1:13" ht="16.5">
      <c r="A199" s="385"/>
      <c r="B199" s="398"/>
      <c r="C199" s="399"/>
      <c r="D199" s="399"/>
      <c r="E199" s="399"/>
      <c r="F199" s="400"/>
      <c r="G199" s="400"/>
      <c r="H199" s="400"/>
      <c r="I199" s="400"/>
      <c r="J199" s="400"/>
      <c r="K199" s="400"/>
      <c r="L199" s="400"/>
      <c r="M199" s="400"/>
    </row>
    <row r="200" spans="1:13" ht="16.5">
      <c r="A200" s="385"/>
      <c r="B200" s="398"/>
      <c r="C200" s="399"/>
      <c r="D200" s="399"/>
      <c r="E200" s="399"/>
      <c r="F200" s="400"/>
      <c r="G200" s="400"/>
      <c r="H200" s="400"/>
      <c r="I200" s="400"/>
      <c r="J200" s="400"/>
      <c r="K200" s="400"/>
      <c r="L200" s="400"/>
      <c r="M200" s="400"/>
    </row>
    <row r="201" spans="1:13" ht="16.5">
      <c r="A201" s="385"/>
      <c r="B201" s="398"/>
      <c r="C201" s="399"/>
      <c r="D201" s="399"/>
      <c r="E201" s="399"/>
      <c r="F201" s="400"/>
      <c r="G201" s="400"/>
      <c r="H201" s="400"/>
      <c r="I201" s="400"/>
      <c r="J201" s="400"/>
      <c r="K201" s="400"/>
      <c r="L201" s="400"/>
      <c r="M201" s="400"/>
    </row>
    <row r="202" spans="1:13" ht="16.5">
      <c r="A202" s="385"/>
      <c r="B202" s="398"/>
      <c r="C202" s="399"/>
      <c r="D202" s="399"/>
      <c r="E202" s="399"/>
      <c r="F202" s="400"/>
      <c r="G202" s="400"/>
      <c r="H202" s="400"/>
      <c r="I202" s="400"/>
      <c r="J202" s="400"/>
      <c r="K202" s="400"/>
      <c r="L202" s="400"/>
      <c r="M202" s="400"/>
    </row>
    <row r="203" spans="1:13" ht="16.5">
      <c r="A203" s="385"/>
      <c r="B203" s="398"/>
      <c r="C203" s="399"/>
      <c r="D203" s="399"/>
      <c r="E203" s="399"/>
      <c r="F203" s="400"/>
      <c r="G203" s="400"/>
      <c r="H203" s="400"/>
      <c r="I203" s="400"/>
      <c r="J203" s="400"/>
      <c r="K203" s="400"/>
      <c r="L203" s="400"/>
      <c r="M203" s="400"/>
    </row>
    <row r="204" spans="1:13" ht="16.5">
      <c r="A204" s="385"/>
      <c r="B204" s="398"/>
      <c r="C204" s="399"/>
      <c r="D204" s="399"/>
      <c r="E204" s="399"/>
      <c r="F204" s="400"/>
      <c r="G204" s="400"/>
      <c r="H204" s="400"/>
      <c r="I204" s="400"/>
      <c r="J204" s="400"/>
      <c r="K204" s="400"/>
      <c r="L204" s="400"/>
      <c r="M204" s="400"/>
    </row>
    <row r="205" spans="1:13" ht="16.5">
      <c r="A205" s="385"/>
      <c r="B205" s="398"/>
      <c r="C205" s="399"/>
      <c r="D205" s="399"/>
      <c r="E205" s="399"/>
      <c r="F205" s="400"/>
      <c r="G205" s="400"/>
      <c r="H205" s="400"/>
      <c r="I205" s="400"/>
      <c r="J205" s="400"/>
      <c r="K205" s="400"/>
      <c r="L205" s="400"/>
      <c r="M205" s="400"/>
    </row>
    <row r="206" spans="1:13" ht="16.5">
      <c r="A206" s="385"/>
      <c r="B206" s="398"/>
      <c r="C206" s="399"/>
      <c r="D206" s="399"/>
      <c r="E206" s="399"/>
      <c r="F206" s="400"/>
      <c r="G206" s="400"/>
      <c r="H206" s="400"/>
      <c r="I206" s="400"/>
      <c r="J206" s="400"/>
      <c r="K206" s="400"/>
      <c r="L206" s="400"/>
      <c r="M206" s="400"/>
    </row>
    <row r="207" spans="1:13" ht="16.5">
      <c r="A207" s="385"/>
      <c r="B207" s="398"/>
      <c r="C207" s="399"/>
      <c r="D207" s="399"/>
      <c r="E207" s="399"/>
      <c r="F207" s="400"/>
      <c r="G207" s="400"/>
      <c r="H207" s="400"/>
      <c r="I207" s="400"/>
      <c r="J207" s="400"/>
      <c r="K207" s="400"/>
      <c r="L207" s="400"/>
      <c r="M207" s="400"/>
    </row>
    <row r="208" spans="1:13" ht="16.5">
      <c r="A208" s="385"/>
      <c r="B208" s="398"/>
      <c r="C208" s="399"/>
      <c r="D208" s="399"/>
      <c r="E208" s="399"/>
      <c r="F208" s="400"/>
      <c r="G208" s="400"/>
      <c r="H208" s="400"/>
      <c r="I208" s="400"/>
      <c r="J208" s="400"/>
      <c r="K208" s="400"/>
      <c r="L208" s="400"/>
      <c r="M208" s="400"/>
    </row>
    <row r="209" spans="1:13" ht="16.5">
      <c r="A209" s="385"/>
      <c r="B209" s="398"/>
      <c r="C209" s="399"/>
      <c r="D209" s="399"/>
      <c r="E209" s="399"/>
      <c r="F209" s="400"/>
      <c r="G209" s="400"/>
      <c r="H209" s="400"/>
      <c r="I209" s="400"/>
      <c r="J209" s="400"/>
      <c r="K209" s="400"/>
      <c r="L209" s="400"/>
      <c r="M209" s="400"/>
    </row>
    <row r="210" spans="1:13" ht="16.5">
      <c r="A210" s="385"/>
      <c r="B210" s="398"/>
      <c r="C210" s="399"/>
      <c r="D210" s="399"/>
      <c r="E210" s="399"/>
      <c r="F210" s="400"/>
      <c r="G210" s="400"/>
      <c r="H210" s="400"/>
      <c r="I210" s="400"/>
      <c r="J210" s="400"/>
      <c r="K210" s="400"/>
      <c r="L210" s="400"/>
      <c r="M210" s="400"/>
    </row>
    <row r="211" spans="1:13" ht="16.5">
      <c r="A211" s="385"/>
      <c r="B211" s="398"/>
      <c r="C211" s="399"/>
      <c r="D211" s="399"/>
      <c r="E211" s="399"/>
      <c r="F211" s="400"/>
      <c r="G211" s="400"/>
      <c r="H211" s="400"/>
      <c r="I211" s="400"/>
      <c r="J211" s="400"/>
      <c r="K211" s="400"/>
      <c r="L211" s="400"/>
      <c r="M211" s="400"/>
    </row>
    <row r="212" spans="1:13" ht="16.5">
      <c r="A212" s="385"/>
      <c r="B212" s="398"/>
      <c r="C212" s="399"/>
      <c r="D212" s="399"/>
      <c r="E212" s="399"/>
      <c r="F212" s="400"/>
      <c r="G212" s="400"/>
      <c r="H212" s="400"/>
      <c r="I212" s="400"/>
      <c r="J212" s="400"/>
      <c r="K212" s="400"/>
      <c r="L212" s="400"/>
      <c r="M212" s="400"/>
    </row>
    <row r="213" spans="1:13" ht="16.5">
      <c r="A213" s="385"/>
      <c r="B213" s="398"/>
      <c r="C213" s="399"/>
      <c r="D213" s="399"/>
      <c r="E213" s="399"/>
      <c r="F213" s="400"/>
      <c r="G213" s="400"/>
      <c r="H213" s="400"/>
      <c r="I213" s="400"/>
      <c r="J213" s="400"/>
      <c r="K213" s="400"/>
      <c r="L213" s="400"/>
      <c r="M213" s="400"/>
    </row>
    <row r="214" spans="1:13" ht="16.5">
      <c r="A214" s="385"/>
      <c r="B214" s="398"/>
      <c r="C214" s="399"/>
      <c r="D214" s="399"/>
      <c r="E214" s="399"/>
      <c r="F214" s="400"/>
      <c r="G214" s="400"/>
      <c r="H214" s="400"/>
      <c r="I214" s="400"/>
      <c r="J214" s="400"/>
      <c r="K214" s="400"/>
      <c r="L214" s="400"/>
      <c r="M214" s="400"/>
    </row>
    <row r="215" spans="1:13" ht="16.5">
      <c r="A215" s="385"/>
      <c r="B215" s="398"/>
      <c r="C215" s="399"/>
      <c r="D215" s="399"/>
      <c r="E215" s="399"/>
      <c r="F215" s="400"/>
      <c r="G215" s="400"/>
      <c r="H215" s="400"/>
      <c r="I215" s="400"/>
      <c r="J215" s="400"/>
      <c r="K215" s="400"/>
      <c r="L215" s="400"/>
      <c r="M215" s="400"/>
    </row>
    <row r="216" spans="1:13" ht="16.5">
      <c r="A216" s="385"/>
      <c r="B216" s="398"/>
      <c r="C216" s="399"/>
      <c r="D216" s="399"/>
      <c r="E216" s="399"/>
      <c r="F216" s="400"/>
      <c r="G216" s="400"/>
      <c r="H216" s="400"/>
      <c r="I216" s="400"/>
      <c r="J216" s="400"/>
      <c r="K216" s="400"/>
      <c r="L216" s="400"/>
      <c r="M216" s="400"/>
    </row>
    <row r="217" spans="1:13" ht="16.5">
      <c r="A217" s="385"/>
      <c r="B217" s="398"/>
      <c r="C217" s="399"/>
      <c r="D217" s="399"/>
      <c r="E217" s="399"/>
      <c r="F217" s="400"/>
      <c r="G217" s="400"/>
      <c r="H217" s="400"/>
      <c r="I217" s="400"/>
      <c r="J217" s="400"/>
      <c r="K217" s="400"/>
      <c r="L217" s="400"/>
      <c r="M217" s="400"/>
    </row>
    <row r="218" spans="1:13" ht="16.5">
      <c r="A218" s="385"/>
      <c r="B218" s="398"/>
      <c r="C218" s="399"/>
      <c r="D218" s="399"/>
      <c r="E218" s="399"/>
      <c r="F218" s="400"/>
      <c r="G218" s="400"/>
      <c r="H218" s="400"/>
      <c r="I218" s="400"/>
      <c r="J218" s="400"/>
      <c r="K218" s="400"/>
      <c r="L218" s="400"/>
      <c r="M218" s="400"/>
    </row>
    <row r="219" spans="1:13" ht="16.5">
      <c r="A219" s="385"/>
      <c r="B219" s="398"/>
      <c r="C219" s="399"/>
      <c r="D219" s="399"/>
      <c r="E219" s="399"/>
      <c r="F219" s="400"/>
      <c r="G219" s="400"/>
      <c r="H219" s="400"/>
      <c r="I219" s="400"/>
      <c r="J219" s="400"/>
      <c r="K219" s="400"/>
      <c r="L219" s="400"/>
      <c r="M219" s="400"/>
    </row>
    <row r="220" spans="1:13" ht="16.5">
      <c r="A220" s="385"/>
      <c r="B220" s="398"/>
      <c r="C220" s="399"/>
      <c r="D220" s="399"/>
      <c r="E220" s="399"/>
      <c r="F220" s="400"/>
      <c r="G220" s="400"/>
      <c r="H220" s="400"/>
      <c r="I220" s="400"/>
      <c r="J220" s="400"/>
      <c r="K220" s="400"/>
      <c r="L220" s="400"/>
      <c r="M220" s="400"/>
    </row>
    <row r="221" spans="1:13" ht="16.5">
      <c r="A221" s="385"/>
      <c r="B221" s="398"/>
      <c r="C221" s="399"/>
      <c r="D221" s="399"/>
      <c r="E221" s="399"/>
      <c r="F221" s="400"/>
      <c r="G221" s="400"/>
      <c r="H221" s="400"/>
      <c r="I221" s="400"/>
      <c r="J221" s="400"/>
      <c r="K221" s="400"/>
      <c r="L221" s="400"/>
      <c r="M221" s="400"/>
    </row>
    <row r="222" spans="1:13" ht="16.5">
      <c r="A222" s="385"/>
      <c r="B222" s="398"/>
      <c r="C222" s="399"/>
      <c r="D222" s="399"/>
      <c r="E222" s="399"/>
      <c r="F222" s="400"/>
      <c r="G222" s="400"/>
      <c r="H222" s="400"/>
      <c r="I222" s="400"/>
      <c r="J222" s="400"/>
      <c r="K222" s="400"/>
      <c r="L222" s="400"/>
      <c r="M222" s="400"/>
    </row>
    <row r="223" spans="1:13" ht="16.5">
      <c r="A223" s="385"/>
      <c r="B223" s="398"/>
      <c r="C223" s="399"/>
      <c r="D223" s="399"/>
      <c r="E223" s="399"/>
      <c r="F223" s="400"/>
      <c r="G223" s="400"/>
      <c r="H223" s="400"/>
      <c r="I223" s="400"/>
      <c r="J223" s="400"/>
      <c r="K223" s="400"/>
      <c r="L223" s="400"/>
      <c r="M223" s="400"/>
    </row>
    <row r="224" spans="1:13" ht="16.5">
      <c r="A224" s="385"/>
      <c r="B224" s="398"/>
      <c r="C224" s="399"/>
      <c r="D224" s="399"/>
      <c r="E224" s="399"/>
      <c r="F224" s="400"/>
      <c r="G224" s="400"/>
      <c r="H224" s="400"/>
      <c r="I224" s="400"/>
      <c r="J224" s="400"/>
      <c r="K224" s="400"/>
      <c r="L224" s="400"/>
      <c r="M224" s="400"/>
    </row>
    <row r="225" spans="1:13" ht="16.5">
      <c r="A225" s="385"/>
      <c r="B225" s="398"/>
      <c r="C225" s="399"/>
      <c r="D225" s="399"/>
      <c r="E225" s="399"/>
      <c r="F225" s="400"/>
      <c r="G225" s="400"/>
      <c r="H225" s="400"/>
      <c r="I225" s="400"/>
      <c r="J225" s="400"/>
      <c r="K225" s="400"/>
      <c r="L225" s="400"/>
      <c r="M225" s="400"/>
    </row>
    <row r="226" spans="1:13" ht="16.5">
      <c r="A226" s="385"/>
      <c r="B226" s="398"/>
      <c r="C226" s="399"/>
      <c r="D226" s="399"/>
      <c r="E226" s="399"/>
      <c r="F226" s="400"/>
      <c r="G226" s="400"/>
      <c r="H226" s="400"/>
      <c r="I226" s="400"/>
      <c r="J226" s="400"/>
      <c r="K226" s="400"/>
      <c r="L226" s="400"/>
      <c r="M226" s="400"/>
    </row>
    <row r="227" spans="1:13" ht="16.5">
      <c r="A227" s="385"/>
      <c r="B227" s="398"/>
      <c r="C227" s="399"/>
      <c r="D227" s="399"/>
      <c r="E227" s="399"/>
      <c r="F227" s="400"/>
      <c r="G227" s="400"/>
      <c r="H227" s="400"/>
      <c r="I227" s="400"/>
      <c r="J227" s="400"/>
      <c r="K227" s="400"/>
      <c r="L227" s="400"/>
      <c r="M227" s="400"/>
    </row>
  </sheetData>
  <sheetProtection/>
  <mergeCells count="16">
    <mergeCell ref="B15:L15"/>
    <mergeCell ref="E4:E5"/>
    <mergeCell ref="F4:J4"/>
    <mergeCell ref="K4:K5"/>
    <mergeCell ref="L4:L5"/>
    <mergeCell ref="D4:D5"/>
    <mergeCell ref="C19:L19"/>
    <mergeCell ref="M4:M5"/>
    <mergeCell ref="B6:L6"/>
    <mergeCell ref="O15:S15"/>
    <mergeCell ref="A1:M1"/>
    <mergeCell ref="A2:M2"/>
    <mergeCell ref="A4:A5"/>
    <mergeCell ref="B4:B5"/>
    <mergeCell ref="C4:C5"/>
    <mergeCell ref="B11:L11"/>
  </mergeCells>
  <printOptions horizontalCentered="1"/>
  <pageMargins left="0.4" right="0.2" top="0.47" bottom="0.52" header="0.25" footer="0.27"/>
  <pageSetup fitToHeight="0" fitToWidth="1" horizontalDpi="600" verticalDpi="600" orientation="landscape" paperSize="9" scale="68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07" customWidth="1"/>
    <col min="2" max="2" width="5.421875" style="207" customWidth="1"/>
    <col min="3" max="3" width="41.421875" style="206" customWidth="1"/>
    <col min="4" max="9" width="8.8515625" style="206" hidden="1" customWidth="1"/>
    <col min="10" max="15" width="14.421875" style="206" customWidth="1"/>
    <col min="16" max="18" width="9.140625" style="206" customWidth="1"/>
    <col min="19" max="19" width="11.57421875" style="206" bestFit="1" customWidth="1"/>
    <col min="20" max="16384" width="9.140625" style="206" customWidth="1"/>
  </cols>
  <sheetData>
    <row r="1" spans="1:15" ht="23.25" customHeight="1">
      <c r="A1" s="557" t="s">
        <v>280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1:15" ht="49.5" customHeight="1">
      <c r="A2" s="558" t="s">
        <v>284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</row>
    <row r="3" spans="1:15" ht="15" customHeight="1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</row>
    <row r="4" spans="3:15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560" t="s">
        <v>286</v>
      </c>
      <c r="N4" s="560"/>
      <c r="O4" s="560"/>
    </row>
    <row r="5" spans="1:15" s="212" customFormat="1" ht="38.25" customHeight="1">
      <c r="A5" s="210" t="s">
        <v>0</v>
      </c>
      <c r="B5" s="544" t="s">
        <v>278</v>
      </c>
      <c r="C5" s="545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277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15" s="212" customFormat="1" ht="27" customHeight="1">
      <c r="A6" s="213"/>
      <c r="B6" s="546" t="s">
        <v>216</v>
      </c>
      <c r="C6" s="547"/>
      <c r="D6" s="214"/>
      <c r="E6" s="214"/>
      <c r="F6" s="214"/>
      <c r="G6" s="214"/>
      <c r="H6" s="214"/>
      <c r="I6" s="214"/>
      <c r="J6" s="343" t="e">
        <f>+K6+L6+M6+N6+O6</f>
        <v>#REF!</v>
      </c>
      <c r="K6" s="215">
        <f>+K8+K10+K23</f>
        <v>0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customHeight="1" hidden="1">
      <c r="A7" s="216"/>
      <c r="B7" s="553"/>
      <c r="C7" s="554"/>
      <c r="D7" s="344"/>
      <c r="E7" s="345"/>
      <c r="F7" s="345"/>
      <c r="G7" s="345"/>
      <c r="H7" s="345"/>
      <c r="I7" s="345"/>
      <c r="J7" s="346" t="e">
        <f aca="true" t="shared" si="0" ref="J7:O7">+J9+J14+J16+J18+J20+J22+J27+J29+J31+J33+J35+J37+J39+J41+J43+J45+J47+J49+J51</f>
        <v>#REF!</v>
      </c>
      <c r="K7" s="346" t="e">
        <f t="shared" si="0"/>
        <v>#DIV/0!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555" t="s">
        <v>217</v>
      </c>
      <c r="C8" s="556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>
        <f>+K$54*K9/100</f>
        <v>0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550" t="s">
        <v>218</v>
      </c>
      <c r="C9" s="543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555" t="s">
        <v>219</v>
      </c>
      <c r="C10" s="556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>
        <f aca="true" t="shared" si="1" ref="K10:O11">+K13+K15+K17+K19+K21</f>
        <v>0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15" s="223" customFormat="1" ht="18" customHeight="1">
      <c r="A11" s="220"/>
      <c r="B11" s="542" t="s">
        <v>218</v>
      </c>
      <c r="C11" s="543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44.00000000000001</v>
      </c>
      <c r="O11" s="354">
        <f t="shared" si="1"/>
        <v>44.800000000000004</v>
      </c>
    </row>
    <row r="12" spans="1:15" s="223" customFormat="1" ht="18" customHeight="1">
      <c r="A12" s="220"/>
      <c r="B12" s="542" t="s">
        <v>215</v>
      </c>
      <c r="C12" s="543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15" ht="27" customHeight="1">
      <c r="A13" s="224"/>
      <c r="B13" s="225"/>
      <c r="C13" s="226" t="s">
        <v>221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>
        <f>+K$54*K14/100</f>
        <v>0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15" s="223" customFormat="1" ht="26.25" customHeight="1">
      <c r="A14" s="228"/>
      <c r="B14" s="229"/>
      <c r="C14" s="230" t="s">
        <v>218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8.2</v>
      </c>
      <c r="L14" s="357">
        <v>7.8</v>
      </c>
      <c r="M14" s="357">
        <v>7.4</v>
      </c>
      <c r="N14" s="357">
        <v>7</v>
      </c>
      <c r="O14" s="357">
        <v>6.6</v>
      </c>
    </row>
    <row r="15" spans="1:19" ht="25.5" customHeight="1">
      <c r="A15" s="224"/>
      <c r="B15" s="225"/>
      <c r="C15" s="226" t="s">
        <v>222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>
        <f>+K$54*K16/100</f>
        <v>0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15" s="223" customFormat="1" ht="24" customHeight="1">
      <c r="A16" s="228"/>
      <c r="B16" s="229"/>
      <c r="C16" s="230" t="s">
        <v>218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19" ht="39" customHeight="1">
      <c r="A17" s="224"/>
      <c r="B17" s="225"/>
      <c r="C17" s="226" t="s">
        <v>223</v>
      </c>
      <c r="D17" s="227">
        <v>16983</v>
      </c>
      <c r="E17" s="227">
        <v>16921.6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>
        <f>+K$54*K18/100</f>
        <v>0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15" s="223" customFormat="1" ht="22.5" customHeight="1">
      <c r="A18" s="228"/>
      <c r="B18" s="229"/>
      <c r="C18" s="230" t="s">
        <v>218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9.7</v>
      </c>
      <c r="M18" s="357">
        <v>10</v>
      </c>
      <c r="N18" s="357">
        <v>10.2</v>
      </c>
      <c r="O18" s="357">
        <v>10.5</v>
      </c>
    </row>
    <row r="19" spans="1:19" ht="36.75" customHeight="1">
      <c r="A19" s="224"/>
      <c r="B19" s="225"/>
      <c r="C19" s="226" t="s">
        <v>224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>
        <f>+K$54*K20/100</f>
        <v>0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15" s="223" customFormat="1" ht="18" customHeight="1">
      <c r="A20" s="228"/>
      <c r="B20" s="229"/>
      <c r="C20" s="230" t="s">
        <v>218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15" ht="24.75" customHeight="1">
      <c r="A21" s="224"/>
      <c r="B21" s="225"/>
      <c r="C21" s="226" t="s">
        <v>225</v>
      </c>
      <c r="D21" s="227">
        <v>3563</v>
      </c>
      <c r="E21" s="227">
        <v>9045.8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>
        <f>+K$54*K22/100</f>
        <v>0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218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4.1</v>
      </c>
      <c r="M22" s="355">
        <v>4.4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0" s="223" customFormat="1" ht="23.25" customHeight="1">
      <c r="A23" s="224">
        <v>3</v>
      </c>
      <c r="B23" s="548" t="s">
        <v>149</v>
      </c>
      <c r="C23" s="549"/>
      <c r="D23" s="352"/>
      <c r="E23" s="353"/>
      <c r="F23" s="353"/>
      <c r="G23" s="353"/>
      <c r="H23" s="353"/>
      <c r="I23" s="353"/>
      <c r="J23" s="359" t="e">
        <f aca="true" t="shared" si="2" ref="J23:O24">+J26+J28+J30+J32+J34+J36+J38+J40+J44+J46+J50</f>
        <v>#REF!</v>
      </c>
      <c r="K23" s="350">
        <f t="shared" si="2"/>
        <v>0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550" t="s">
        <v>218</v>
      </c>
      <c r="C24" s="543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#DIV/0!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0" s="223" customFormat="1" ht="18" customHeight="1">
      <c r="A25" s="228"/>
      <c r="B25" s="551" t="s">
        <v>220</v>
      </c>
      <c r="C25" s="552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226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>
        <f>+K$54*K27/100</f>
        <v>0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15" s="223" customFormat="1" ht="18" customHeight="1">
      <c r="A27" s="228"/>
      <c r="B27" s="229"/>
      <c r="C27" s="230" t="s">
        <v>218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19" ht="18" customHeight="1">
      <c r="A28" s="224"/>
      <c r="B28" s="225"/>
      <c r="C28" s="226" t="s">
        <v>227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>
        <f>+K$54*K29/100</f>
        <v>0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15" s="223" customFormat="1" ht="18" customHeight="1">
      <c r="A29" s="228"/>
      <c r="B29" s="229"/>
      <c r="C29" s="230" t="s">
        <v>218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19" ht="18" customHeight="1">
      <c r="A30" s="224"/>
      <c r="B30" s="225"/>
      <c r="C30" s="226" t="s">
        <v>228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>
        <f>+K$54*K31/100</f>
        <v>0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15" s="223" customFormat="1" ht="18" customHeight="1">
      <c r="A31" s="228"/>
      <c r="B31" s="229"/>
      <c r="C31" s="230" t="s">
        <v>218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19" ht="18" customHeight="1">
      <c r="A32" s="224"/>
      <c r="B32" s="225"/>
      <c r="C32" s="226" t="s">
        <v>229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>
        <f>+K$54*K33/100</f>
        <v>0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15" s="223" customFormat="1" ht="18" customHeight="1">
      <c r="A33" s="228"/>
      <c r="B33" s="229"/>
      <c r="C33" s="230" t="s">
        <v>218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15" ht="28.5" customHeight="1">
      <c r="A34" s="224"/>
      <c r="B34" s="225"/>
      <c r="C34" s="226" t="s">
        <v>230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>
        <f>+K$54*K35/100</f>
        <v>0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15" s="223" customFormat="1" ht="18" customHeight="1">
      <c r="A35" s="228"/>
      <c r="B35" s="229"/>
      <c r="C35" s="230" t="s">
        <v>218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15" ht="18" customHeight="1">
      <c r="A36" s="224"/>
      <c r="B36" s="225"/>
      <c r="C36" s="226" t="s">
        <v>231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>
        <f>+K$54*K37/100</f>
        <v>0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15" s="223" customFormat="1" ht="18" customHeight="1">
      <c r="A37" s="228"/>
      <c r="B37" s="229"/>
      <c r="C37" s="230" t="s">
        <v>218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4.6</v>
      </c>
      <c r="L37" s="357">
        <v>4.5</v>
      </c>
      <c r="M37" s="357">
        <v>4.4</v>
      </c>
      <c r="N37" s="357">
        <v>4.3</v>
      </c>
      <c r="O37" s="357">
        <v>4.2</v>
      </c>
    </row>
    <row r="38" spans="1:19" ht="36.75" customHeight="1">
      <c r="A38" s="224"/>
      <c r="B38" s="225"/>
      <c r="C38" s="226" t="s">
        <v>232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>
        <f>+K$54*K39/100</f>
        <v>0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218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</v>
      </c>
      <c r="L39" s="357">
        <v>1.1</v>
      </c>
      <c r="M39" s="362">
        <v>1.1</v>
      </c>
      <c r="N39" s="357">
        <v>1.1</v>
      </c>
      <c r="O39" s="357">
        <v>1.1</v>
      </c>
      <c r="P39" s="221"/>
      <c r="Q39" s="222"/>
      <c r="S39" s="221"/>
      <c r="T39" s="222"/>
      <c r="V39" s="221"/>
    </row>
    <row r="40" spans="1:19" ht="18" customHeight="1">
      <c r="A40" s="224"/>
      <c r="B40" s="225"/>
      <c r="C40" s="226" t="s">
        <v>233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>
        <f>+K$54*K41/100</f>
        <v>0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15" s="223" customFormat="1" ht="18" customHeight="1">
      <c r="A41" s="228"/>
      <c r="B41" s="229"/>
      <c r="C41" s="230" t="s">
        <v>218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19" ht="55.5" customHeight="1" hidden="1">
      <c r="A42" s="224"/>
      <c r="B42" s="225"/>
      <c r="C42" s="226" t="s">
        <v>234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15" s="223" customFormat="1" ht="18" customHeight="1" hidden="1">
      <c r="A43" s="228"/>
      <c r="B43" s="229"/>
      <c r="C43" s="230" t="s">
        <v>218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19" ht="18" customHeight="1">
      <c r="A44" s="224"/>
      <c r="B44" s="225"/>
      <c r="C44" s="226" t="s">
        <v>235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>
        <f>+K$54*K45/100</f>
        <v>0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15" s="223" customFormat="1" ht="18" customHeight="1">
      <c r="A45" s="228"/>
      <c r="B45" s="229"/>
      <c r="C45" s="230" t="s">
        <v>218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15" ht="18" customHeight="1">
      <c r="A46" s="224"/>
      <c r="B46" s="225"/>
      <c r="C46" s="226" t="s">
        <v>236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>
        <f>+K$54*K47/100</f>
        <v>0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15" s="223" customFormat="1" ht="18" customHeight="1">
      <c r="A47" s="228"/>
      <c r="B47" s="229"/>
      <c r="C47" s="230" t="s">
        <v>218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15" ht="18" customHeight="1" hidden="1">
      <c r="A48" s="224"/>
      <c r="B48" s="225"/>
      <c r="C48" s="226" t="s">
        <v>237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customHeight="1" hidden="1">
      <c r="A49" s="228"/>
      <c r="B49" s="236"/>
      <c r="C49" s="230" t="s">
        <v>218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238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>
        <f>+K54-K8-K13-K15-K17-K19-K21-K26-K28-K30-K32-K34-K36-K38-K40-K42-K44-K46-K48</f>
        <v>0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218</v>
      </c>
      <c r="D51" s="356"/>
      <c r="E51" s="356"/>
      <c r="F51" s="356"/>
      <c r="G51" s="356"/>
      <c r="H51" s="356"/>
      <c r="I51" s="356"/>
      <c r="J51" s="357" t="e">
        <f aca="true" t="shared" si="3" ref="J51:O51">100*J50/J$54</f>
        <v>#REF!</v>
      </c>
      <c r="K51" s="357" t="e">
        <f t="shared" si="3"/>
        <v>#DIV/0!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3:14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546" t="s">
        <v>174</v>
      </c>
      <c r="C54" s="547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>
        <f>'A3'!I7*1000</f>
        <v>0</v>
      </c>
      <c r="L54" s="343" t="e">
        <f>'A3'!#REF!*1000</f>
        <v>#REF!</v>
      </c>
      <c r="M54" s="343" t="e">
        <f>'A3'!#REF!*1000</f>
        <v>#REF!</v>
      </c>
      <c r="N54" s="343" t="e">
        <f>'A3'!#REF!*1000</f>
        <v>#REF!</v>
      </c>
      <c r="O54" s="343" t="e">
        <f>'A3'!#REF!*1000</f>
        <v>#REF!</v>
      </c>
    </row>
  </sheetData>
  <sheetProtection/>
  <mergeCells count="16">
    <mergeCell ref="B9:C9"/>
    <mergeCell ref="B10:C10"/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35" customWidth="1"/>
    <col min="2" max="2" width="36.57421875" style="252" customWidth="1"/>
    <col min="3" max="3" width="14.8515625" style="251" customWidth="1"/>
    <col min="4" max="4" width="14.8515625" style="252" customWidth="1"/>
    <col min="5" max="7" width="14.8515625" style="253" customWidth="1"/>
    <col min="8" max="8" width="14.8515625" style="336" customWidth="1"/>
    <col min="9" max="9" width="13.8515625" style="254" hidden="1" customWidth="1"/>
    <col min="10" max="10" width="12.140625" style="254" customWidth="1"/>
    <col min="11" max="12" width="9.140625" style="245" customWidth="1"/>
    <col min="13" max="13" width="10.140625" style="245" bestFit="1" customWidth="1"/>
    <col min="14" max="16384" width="9.140625" style="245" customWidth="1"/>
  </cols>
  <sheetData>
    <row r="1" spans="1:14" s="206" customFormat="1" ht="30.75" customHeight="1">
      <c r="A1" s="557" t="s">
        <v>281</v>
      </c>
      <c r="B1" s="557"/>
      <c r="C1" s="557"/>
      <c r="D1" s="557"/>
      <c r="E1" s="557"/>
      <c r="F1" s="557"/>
      <c r="G1" s="557"/>
      <c r="H1" s="557"/>
      <c r="I1" s="205"/>
      <c r="J1" s="205"/>
      <c r="K1" s="205"/>
      <c r="L1" s="205"/>
      <c r="M1" s="205"/>
      <c r="N1" s="205"/>
    </row>
    <row r="2" spans="1:10" ht="45" customHeight="1">
      <c r="A2" s="561" t="s">
        <v>287</v>
      </c>
      <c r="B2" s="562"/>
      <c r="C2" s="562"/>
      <c r="D2" s="562"/>
      <c r="E2" s="562"/>
      <c r="F2" s="562"/>
      <c r="G2" s="562"/>
      <c r="H2" s="562"/>
      <c r="I2" s="562"/>
      <c r="J2" s="244"/>
    </row>
    <row r="3" spans="1:10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9" ht="27.75" customHeight="1">
      <c r="A4" s="249"/>
      <c r="B4" s="250"/>
      <c r="F4" s="563" t="s">
        <v>286</v>
      </c>
      <c r="G4" s="563"/>
      <c r="H4" s="563"/>
      <c r="I4" s="564"/>
    </row>
    <row r="5" spans="1:10" s="262" customFormat="1" ht="39.75" customHeight="1">
      <c r="A5" s="255"/>
      <c r="B5" s="256" t="s">
        <v>278</v>
      </c>
      <c r="C5" s="257" t="s">
        <v>277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12" s="270" customFormat="1" ht="52.5" customHeight="1" hidden="1">
      <c r="A6" s="263"/>
      <c r="B6" s="264" t="s">
        <v>216</v>
      </c>
      <c r="C6" s="265"/>
      <c r="D6" s="266"/>
      <c r="E6" s="266"/>
      <c r="F6" s="266"/>
      <c r="G6" s="266"/>
      <c r="H6" s="267"/>
      <c r="I6" s="268">
        <f>'[4]cc2011'!H5</f>
        <v>152000.05204045697</v>
      </c>
      <c r="J6" s="269"/>
      <c r="L6" s="271"/>
    </row>
    <row r="7" spans="1:22" s="281" customFormat="1" ht="46.5" customHeight="1" hidden="1">
      <c r="A7" s="272" t="s">
        <v>3</v>
      </c>
      <c r="B7" s="273" t="s">
        <v>275</v>
      </c>
      <c r="C7" s="274"/>
      <c r="D7" s="275"/>
      <c r="E7" s="276"/>
      <c r="F7" s="276"/>
      <c r="G7" s="276"/>
      <c r="H7" s="277"/>
      <c r="I7" s="278">
        <f>'[4]cc2011'!H6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274</v>
      </c>
      <c r="C8" s="285"/>
      <c r="D8" s="286">
        <f>+'[4]cc2006'!C7+'[4]cc2006'!C8</f>
        <v>120</v>
      </c>
      <c r="E8" s="287">
        <f>+'[4]cc2007'!C8</f>
        <v>220</v>
      </c>
      <c r="F8" s="287">
        <f>+'[4]cc2008'!C8</f>
        <v>200</v>
      </c>
      <c r="G8" s="288">
        <f>+'[4]cc2009'!C8</f>
        <v>200</v>
      </c>
      <c r="H8" s="288">
        <f>+'[4]cc2010'!H8</f>
        <v>200</v>
      </c>
      <c r="I8" s="289">
        <f>'[4]cc2011'!H7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273</v>
      </c>
      <c r="C9" s="285"/>
      <c r="D9" s="286">
        <f>+'[4]cc2006'!C9</f>
        <v>300</v>
      </c>
      <c r="E9" s="287">
        <f>+'[4]cc2007'!C9</f>
        <v>200</v>
      </c>
      <c r="F9" s="287">
        <f>+'[4]cc2008'!C9</f>
        <v>200</v>
      </c>
      <c r="G9" s="288">
        <f>+'[4]cc2009'!C9</f>
        <v>200</v>
      </c>
      <c r="H9" s="288">
        <f>+'[4]cc2010'!H9</f>
        <v>200</v>
      </c>
      <c r="I9" s="289">
        <f>'[4]cc2011'!H8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272</v>
      </c>
      <c r="C10" s="285"/>
      <c r="D10" s="286">
        <f>+'[4]cc2006'!C10</f>
        <v>2000</v>
      </c>
      <c r="E10" s="287">
        <f>+'[4]cc2007'!C10</f>
        <v>2500</v>
      </c>
      <c r="F10" s="287">
        <f>+'[4]cc2008'!C10</f>
        <v>2300</v>
      </c>
      <c r="G10" s="288">
        <f>+'[4]cc2009'!C10</f>
        <v>3700</v>
      </c>
      <c r="H10" s="288">
        <f>+'[4]cc2010'!H10</f>
        <v>3700</v>
      </c>
      <c r="I10" s="289">
        <f>'[4]cc2011'!H9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10" ht="15.75" hidden="1">
      <c r="A11" s="283"/>
      <c r="B11" s="293" t="s">
        <v>271</v>
      </c>
      <c r="C11" s="285"/>
      <c r="D11" s="287"/>
      <c r="E11" s="287"/>
      <c r="F11" s="287">
        <f>+'[4]cc2008'!C11</f>
        <v>120</v>
      </c>
      <c r="G11" s="288"/>
      <c r="H11" s="288"/>
      <c r="I11" s="289"/>
      <c r="J11" s="290"/>
    </row>
    <row r="12" spans="1:10" ht="31.5" hidden="1">
      <c r="A12" s="283"/>
      <c r="B12" s="294" t="s">
        <v>270</v>
      </c>
      <c r="C12" s="295"/>
      <c r="D12" s="287"/>
      <c r="E12" s="287"/>
      <c r="F12" s="287"/>
      <c r="G12" s="288">
        <f>+'[4]cc2009'!C11</f>
        <v>4900</v>
      </c>
      <c r="H12" s="288">
        <f>+'[4]cc2010'!H11</f>
        <v>3500</v>
      </c>
      <c r="I12" s="289">
        <f>'[4]cc2011'!H10</f>
        <v>3500</v>
      </c>
      <c r="J12" s="290"/>
    </row>
    <row r="13" spans="1:10" ht="78.75" hidden="1">
      <c r="A13" s="283"/>
      <c r="B13" s="294" t="s">
        <v>269</v>
      </c>
      <c r="C13" s="295"/>
      <c r="D13" s="287">
        <f>+'[4]cc2006'!C11</f>
        <v>150</v>
      </c>
      <c r="E13" s="287">
        <f>+'[4]cc2007'!C11</f>
        <v>0</v>
      </c>
      <c r="F13" s="287"/>
      <c r="G13" s="288">
        <f>+'[4]cc2009'!C12</f>
        <v>160</v>
      </c>
      <c r="H13" s="288">
        <f>+'[4]cc2010'!H12</f>
        <v>300</v>
      </c>
      <c r="I13" s="289">
        <f>'[4]cc2011'!H11</f>
        <v>820</v>
      </c>
      <c r="J13" s="290"/>
    </row>
    <row r="14" spans="1:10" ht="15.75" hidden="1">
      <c r="A14" s="283"/>
      <c r="B14" s="296" t="s">
        <v>268</v>
      </c>
      <c r="C14" s="297"/>
      <c r="D14" s="287"/>
      <c r="E14" s="287">
        <f>+'[4]cc2007'!C13</f>
        <v>100</v>
      </c>
      <c r="F14" s="287"/>
      <c r="G14" s="288"/>
      <c r="H14" s="288"/>
      <c r="I14" s="289"/>
      <c r="J14" s="290"/>
    </row>
    <row r="15" spans="1:10" ht="15.75" hidden="1">
      <c r="A15" s="283"/>
      <c r="B15" s="293" t="s">
        <v>267</v>
      </c>
      <c r="C15" s="285"/>
      <c r="D15" s="287"/>
      <c r="E15" s="287">
        <f>+'[4]cc2007'!C12</f>
        <v>1000</v>
      </c>
      <c r="F15" s="287">
        <f>+'[4]cc2008'!C12</f>
        <v>600</v>
      </c>
      <c r="G15" s="288">
        <f>+'[4]cc2009'!C13</f>
        <v>800</v>
      </c>
      <c r="H15" s="288">
        <f>+'[4]cc2010'!H13</f>
        <v>800</v>
      </c>
      <c r="I15" s="289">
        <f>'[4]cc2011'!H12</f>
        <v>880</v>
      </c>
      <c r="J15" s="290"/>
    </row>
    <row r="16" spans="1:10" s="281" customFormat="1" ht="45.75" customHeight="1">
      <c r="A16" s="272"/>
      <c r="B16" s="298" t="s">
        <v>216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'[4]cc2006-2010'!I14</f>
        <v>880</v>
      </c>
      <c r="J16" s="269"/>
    </row>
    <row r="17" spans="1:10" s="281" customFormat="1" ht="45.75" customHeight="1" hidden="1">
      <c r="A17" s="272"/>
      <c r="B17" s="298" t="s">
        <v>216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'[4]cc2006-2010'!I15</f>
        <v>141425.55204045697</v>
      </c>
      <c r="J17" s="279"/>
    </row>
    <row r="18" spans="1:10" s="281" customFormat="1" ht="30.75" customHeight="1" hidden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10" s="281" customFormat="1" ht="36" customHeight="1" hidden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10" s="281" customFormat="1" ht="45.75" customHeight="1" hidden="1">
      <c r="A20" s="272"/>
      <c r="B20" s="298"/>
      <c r="C20" s="299" t="e">
        <f aca="true" t="shared" si="0" ref="C20:H2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10" s="270" customFormat="1" ht="40.5" customHeight="1">
      <c r="A21" s="272" t="s">
        <v>101</v>
      </c>
      <c r="B21" s="298" t="s">
        <v>266</v>
      </c>
      <c r="C21" s="300" t="e">
        <f>+D21+E21+F21+G21+H21</f>
        <v>#REF!</v>
      </c>
      <c r="D21" s="300" t="e">
        <f aca="true" t="shared" si="1" ref="D21:I2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218</v>
      </c>
      <c r="C22" s="303" t="e">
        <f aca="true" t="shared" si="2" ref="C22:H2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0" ht="40.5" customHeight="1">
      <c r="A23" s="283">
        <v>1</v>
      </c>
      <c r="B23" s="293" t="s">
        <v>265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2.5" customHeight="1">
      <c r="A24" s="301"/>
      <c r="B24" s="302" t="s">
        <v>218</v>
      </c>
      <c r="C24" s="303" t="e">
        <f>100*C23/C$63</f>
        <v>#REF!</v>
      </c>
      <c r="D24" s="304">
        <v>4.3</v>
      </c>
      <c r="E24" s="303">
        <v>4.2</v>
      </c>
      <c r="F24" s="303">
        <v>4.1</v>
      </c>
      <c r="G24" s="303">
        <v>4</v>
      </c>
      <c r="H24" s="303">
        <v>3.9</v>
      </c>
      <c r="I24" s="312">
        <f>'[4]cc2006-2010'!I32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0" ht="40.5" customHeight="1">
      <c r="A25" s="283">
        <f>+A23+1</f>
        <v>2</v>
      </c>
      <c r="B25" s="293" t="s">
        <v>264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2.5" customHeight="1">
      <c r="A26" s="301"/>
      <c r="B26" s="302" t="s">
        <v>218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'[4]cc2006-2010'!I69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10" ht="40.5" customHeight="1">
      <c r="A27" s="283">
        <f>+A25+1</f>
        <v>3</v>
      </c>
      <c r="B27" s="293" t="s">
        <v>263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10" s="307" customFormat="1" ht="22.5" customHeight="1">
      <c r="A28" s="301"/>
      <c r="B28" s="314" t="s">
        <v>218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'[4]cc2006-2010'!I101</f>
        <v>22.87292299538776</v>
      </c>
      <c r="J28" s="313"/>
    </row>
    <row r="29" spans="1:10" ht="39.75" customHeight="1">
      <c r="A29" s="283">
        <f>+A27+1</f>
        <v>4</v>
      </c>
      <c r="B29" s="293" t="s">
        <v>229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10" s="307" customFormat="1" ht="22.5" customHeight="1">
      <c r="A30" s="301"/>
      <c r="B30" s="314" t="s">
        <v>218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'[4]cc2006-2010'!I117</f>
        <v>1.1020520368010418</v>
      </c>
      <c r="J30" s="313"/>
    </row>
    <row r="31" spans="1:10" ht="40.5" customHeight="1">
      <c r="A31" s="283">
        <f>+A29+1</f>
        <v>5</v>
      </c>
      <c r="B31" s="293" t="s">
        <v>262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</v>
      </c>
      <c r="J31" s="290"/>
    </row>
    <row r="32" spans="1:10" s="307" customFormat="1" ht="22.5" customHeight="1">
      <c r="A32" s="301"/>
      <c r="B32" s="314" t="s">
        <v>218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'[4]cc2006-2010'!I126</f>
        <v>0.7774754214980679</v>
      </c>
      <c r="J32" s="313"/>
    </row>
    <row r="33" spans="1:16" s="270" customFormat="1" ht="40.5" customHeight="1">
      <c r="A33" s="272" t="s">
        <v>102</v>
      </c>
      <c r="B33" s="298" t="s">
        <v>261</v>
      </c>
      <c r="C33" s="300" t="e">
        <f>+D33+E33+F33+G33+H33</f>
        <v>#REF!</v>
      </c>
      <c r="D33" s="300" t="e">
        <f aca="true" t="shared" si="3" ref="D33:I3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</v>
      </c>
      <c r="J33" s="279"/>
      <c r="M33" s="270" t="s">
        <v>260</v>
      </c>
      <c r="N33" s="270" t="s">
        <v>258</v>
      </c>
      <c r="O33" s="270" t="s">
        <v>257</v>
      </c>
      <c r="P33" s="270" t="s">
        <v>255</v>
      </c>
    </row>
    <row r="34" spans="1:10" s="307" customFormat="1" ht="24" customHeight="1">
      <c r="A34" s="301"/>
      <c r="B34" s="314" t="s">
        <v>218</v>
      </c>
      <c r="C34" s="303" t="e">
        <f aca="true" t="shared" si="4" ref="C34:H3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13" ht="40.5" customHeight="1">
      <c r="A35" s="283">
        <f>+A31+1</f>
        <v>6</v>
      </c>
      <c r="B35" s="293" t="s">
        <v>259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</v>
      </c>
      <c r="J35" s="290"/>
      <c r="L35" s="245" t="s">
        <v>258</v>
      </c>
      <c r="M35" s="245">
        <v>0.1</v>
      </c>
    </row>
    <row r="36" spans="1:13" s="307" customFormat="1" ht="22.5" customHeight="1">
      <c r="A36" s="301"/>
      <c r="B36" s="314" t="s">
        <v>218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'[4]cc2006-2010'!I138</f>
        <v>3.9664645518173423</v>
      </c>
      <c r="J36" s="313"/>
      <c r="L36" s="307" t="s">
        <v>257</v>
      </c>
      <c r="M36" s="307">
        <v>0.25</v>
      </c>
    </row>
    <row r="37" spans="1:13" ht="40.5" customHeight="1">
      <c r="A37" s="283">
        <f>+A35+1</f>
        <v>7</v>
      </c>
      <c r="B37" s="293" t="s">
        <v>256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255</v>
      </c>
      <c r="M37" s="245">
        <v>0.55</v>
      </c>
    </row>
    <row r="38" spans="1:10" s="307" customFormat="1" ht="22.5" customHeight="1">
      <c r="A38" s="301"/>
      <c r="B38" s="314" t="s">
        <v>218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'[4]cc2006-2010'!I153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254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10" s="307" customFormat="1" ht="22.5" customHeight="1">
      <c r="A40" s="301"/>
      <c r="B40" s="314" t="s">
        <v>218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'[4]cc2006-2010'!I162</f>
        <v>2.0889452077367694</v>
      </c>
      <c r="J40" s="313"/>
    </row>
    <row r="41" spans="1:12" ht="40.5" customHeight="1">
      <c r="A41" s="283">
        <f>+A39+1</f>
        <v>9</v>
      </c>
      <c r="B41" s="293" t="s">
        <v>235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253</v>
      </c>
    </row>
    <row r="42" spans="1:10" s="307" customFormat="1" ht="22.5" customHeight="1">
      <c r="A42" s="301"/>
      <c r="B42" s="314" t="s">
        <v>218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16.4</v>
      </c>
      <c r="H42" s="303">
        <v>16.5</v>
      </c>
      <c r="I42" s="312">
        <f>'[4]cc2006-2010'!I190</f>
        <v>17.562385044037015</v>
      </c>
      <c r="J42" s="313"/>
    </row>
    <row r="43" spans="1:13" ht="40.5" customHeight="1">
      <c r="A43" s="283">
        <f>+A41+1</f>
        <v>10</v>
      </c>
      <c r="B43" s="293" t="s">
        <v>252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</v>
      </c>
      <c r="J43" s="290"/>
      <c r="K43" s="245" t="s">
        <v>252</v>
      </c>
      <c r="L43" s="245">
        <f>+'[4]cc2010'!C154</f>
        <v>5678.5351351351355</v>
      </c>
      <c r="M43" s="245">
        <f>+L43/(L43+L45)</f>
        <v>0.6189692805260986</v>
      </c>
    </row>
    <row r="44" spans="1:10" s="307" customFormat="1" ht="22.5" customHeight="1">
      <c r="A44" s="301"/>
      <c r="B44" s="314" t="s">
        <v>218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'[4]cc2006-2010'!I212</f>
        <v>5.669818776670653</v>
      </c>
      <c r="J44" s="313"/>
    </row>
    <row r="45" spans="1:13" ht="40.5" customHeight="1">
      <c r="A45" s="283">
        <f>+A43+1</f>
        <v>11</v>
      </c>
      <c r="B45" s="293" t="s">
        <v>251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5461.431251255277</v>
      </c>
      <c r="J45" s="290"/>
      <c r="K45" s="245" t="s">
        <v>251</v>
      </c>
      <c r="L45" s="245">
        <f>+'[4]cc2010'!C170</f>
        <v>3495.644123500466</v>
      </c>
      <c r="M45" s="245">
        <f>+L45/(L43+L45)</f>
        <v>0.38103071947390127</v>
      </c>
    </row>
    <row r="46" spans="1:10" s="307" customFormat="1" ht="24.75" customHeight="1">
      <c r="A46" s="301"/>
      <c r="B46" s="314" t="s">
        <v>218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'[4]cc2006-2010'!I236</f>
        <v>3.861700500693786</v>
      </c>
      <c r="J46" s="313"/>
    </row>
    <row r="47" spans="1:12" ht="40.5" customHeight="1">
      <c r="A47" s="283">
        <v>12</v>
      </c>
      <c r="B47" s="293" t="s">
        <v>250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</v>
      </c>
      <c r="J47" s="290"/>
      <c r="K47" s="245" t="s">
        <v>249</v>
      </c>
      <c r="L47" s="245">
        <f>+'[4]cc2010'!H192+'[4]cc2010'!H211</f>
        <v>4522.533988113533</v>
      </c>
    </row>
    <row r="48" spans="1:13" s="307" customFormat="1" ht="22.5" customHeight="1">
      <c r="A48" s="301"/>
      <c r="B48" s="314" t="s">
        <v>218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'[4]cc2006-2010'!I270</f>
        <v>2.7576199135928907</v>
      </c>
      <c r="J48" s="313"/>
      <c r="K48" s="245" t="s">
        <v>248</v>
      </c>
      <c r="L48" s="307">
        <f>+'[4]cc2010'!H192-580</f>
        <v>3116.5592327232416</v>
      </c>
      <c r="M48" s="307">
        <f>+L48/L47</f>
        <v>0.6891179239148714</v>
      </c>
    </row>
    <row r="49" spans="1:13" ht="40.5" customHeight="1">
      <c r="A49" s="283">
        <v>13</v>
      </c>
      <c r="B49" s="293" t="s">
        <v>247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246</v>
      </c>
      <c r="L49" s="307">
        <f>+'[4]cc2010'!H211+580</f>
        <v>1405.9747553902912</v>
      </c>
      <c r="M49" s="245">
        <f>+L49/L47</f>
        <v>0.3108820760851285</v>
      </c>
    </row>
    <row r="50" spans="1:10" s="307" customFormat="1" ht="22.5" customHeight="1">
      <c r="A50" s="301"/>
      <c r="B50" s="314" t="s">
        <v>218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'[4]cc2006-2010'!I275</f>
        <v>0.7702240613617725</v>
      </c>
      <c r="J50" s="313"/>
    </row>
    <row r="51" spans="1:10" ht="40.5" customHeight="1">
      <c r="A51" s="283">
        <f>+A49+1</f>
        <v>14</v>
      </c>
      <c r="B51" s="293" t="s">
        <v>245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0" s="307" customFormat="1" ht="22.5" customHeight="1">
      <c r="A52" s="301"/>
      <c r="B52" s="314" t="s">
        <v>218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'[4]cc2006-2010'!I294</f>
        <v>7.96937650762732</v>
      </c>
      <c r="J52" s="313"/>
    </row>
    <row r="53" spans="1:13" s="270" customFormat="1" ht="40.5" customHeight="1">
      <c r="A53" s="272" t="s">
        <v>115</v>
      </c>
      <c r="B53" s="298" t="s">
        <v>244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244</v>
      </c>
      <c r="L53" s="270">
        <v>3150</v>
      </c>
      <c r="M53" s="245">
        <f>+L53/(L53+L55)</f>
        <v>0.7682926829268293</v>
      </c>
    </row>
    <row r="54" spans="1:10" s="307" customFormat="1" ht="22.5" customHeight="1">
      <c r="A54" s="301"/>
      <c r="B54" s="314" t="s">
        <v>218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'[4]cc2006-2010'!I302</f>
        <v>3.2779083645887823</v>
      </c>
      <c r="J54" s="313"/>
    </row>
    <row r="55" spans="1:13" s="270" customFormat="1" ht="40.5" customHeight="1">
      <c r="A55" s="272" t="s">
        <v>116</v>
      </c>
      <c r="B55" s="298" t="s">
        <v>243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243</v>
      </c>
      <c r="L55" s="270">
        <v>950</v>
      </c>
      <c r="M55" s="270">
        <f>+L55/(L53+L55)</f>
        <v>0.23170731707317074</v>
      </c>
    </row>
    <row r="56" spans="1:10" s="307" customFormat="1" ht="22.5" customHeight="1">
      <c r="A56" s="301"/>
      <c r="B56" s="314" t="s">
        <v>218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'[4]cc2006-2010'!I310</f>
        <v>1.251541870943989</v>
      </c>
      <c r="J56" s="313"/>
    </row>
    <row r="57" spans="1:12" s="270" customFormat="1" ht="40.5" customHeight="1" hidden="1">
      <c r="A57" s="316" t="s">
        <v>116</v>
      </c>
      <c r="B57" s="317" t="s">
        <v>242</v>
      </c>
      <c r="C57" s="318">
        <f>'[4]cc2006-2010'!C311</f>
        <v>0</v>
      </c>
      <c r="D57" s="319">
        <f>'[4]cc2006-2010'!D311</f>
        <v>943</v>
      </c>
      <c r="E57" s="319">
        <f>'[4]cc2006-2010'!E311</f>
        <v>889.56</v>
      </c>
      <c r="F57" s="319">
        <f>'[4]cc2006-2010'!F311</f>
        <v>477</v>
      </c>
      <c r="G57" s="319">
        <f>'[4]cc2006-2010'!G311</f>
        <v>191.2</v>
      </c>
      <c r="H57" s="320">
        <f>'[4]cc2006-2010'!H311</f>
        <v>482.2</v>
      </c>
      <c r="I57" s="321">
        <f>'[4]cc2006-2010'!I311</f>
        <v>494.5</v>
      </c>
      <c r="J57" s="279"/>
      <c r="L57" s="270">
        <f>247.4+3244.7</f>
        <v>3492.1</v>
      </c>
    </row>
    <row r="58" spans="1:10" ht="9.75" customHeight="1" hidden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0" s="270" customFormat="1" ht="22.5" customHeight="1" hidden="1">
      <c r="A59" s="272"/>
      <c r="B59" s="298" t="s">
        <v>241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0" s="270" customFormat="1" ht="33.75" customHeight="1" hidden="1">
      <c r="A60" s="272" t="s">
        <v>240</v>
      </c>
      <c r="B60" s="298" t="s">
        <v>239</v>
      </c>
      <c r="C60" s="274"/>
      <c r="D60" s="298"/>
      <c r="E60" s="276">
        <f>+'[4]cc2007'!C244</f>
        <v>207</v>
      </c>
      <c r="F60" s="276"/>
      <c r="G60" s="276"/>
      <c r="H60" s="277"/>
      <c r="I60" s="278"/>
      <c r="J60" s="279"/>
    </row>
    <row r="61" spans="1:10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ht="42" customHeight="1"/>
    <row r="63" spans="1:10" s="281" customFormat="1" ht="28.5" customHeight="1">
      <c r="A63" s="272"/>
      <c r="B63" s="298" t="s">
        <v>174</v>
      </c>
      <c r="C63" s="274" t="e">
        <f>+D63+E63+F63+G63+H63</f>
        <v>#REF!</v>
      </c>
      <c r="D63" s="276" t="e">
        <f>1000*('A3'!#REF!+'A3'!#REF!)</f>
        <v>#REF!</v>
      </c>
      <c r="E63" s="276" t="e">
        <f>1000*('A3'!#REF!+'A3'!#REF!)</f>
        <v>#REF!</v>
      </c>
      <c r="F63" s="276" t="e">
        <f>1000*('A3'!#REF!+'A3'!#REF!)</f>
        <v>#REF!</v>
      </c>
      <c r="G63" s="276" t="e">
        <f>1000*('A3'!#REF!+'A3'!#REF!)</f>
        <v>#REF!</v>
      </c>
      <c r="H63" s="276" t="e">
        <f>1000*('A3'!#REF!+'A3'!#REF!)</f>
        <v>#REF!</v>
      </c>
      <c r="I63" s="276"/>
      <c r="J63" s="279"/>
    </row>
    <row r="64" ht="15.75">
      <c r="A64" s="337"/>
    </row>
    <row r="65" spans="1:10" ht="15.75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5" customWidth="1"/>
    <col min="2" max="2" width="11.140625" style="155" customWidth="1"/>
    <col min="3" max="3" width="2.140625" style="155" customWidth="1"/>
    <col min="4" max="4" width="10.8515625" style="155" customWidth="1"/>
    <col min="5" max="9" width="13.421875" style="155" hidden="1" customWidth="1"/>
    <col min="10" max="10" width="13.421875" style="155" customWidth="1"/>
    <col min="11" max="11" width="11.00390625" style="155" customWidth="1"/>
    <col min="12" max="12" width="1.8515625" style="155" customWidth="1"/>
    <col min="13" max="13" width="9.8515625" style="155" customWidth="1"/>
    <col min="14" max="14" width="11.00390625" style="155" customWidth="1"/>
    <col min="15" max="15" width="2.00390625" style="155" customWidth="1"/>
    <col min="16" max="16" width="10.140625" style="155" customWidth="1"/>
    <col min="17" max="17" width="11.421875" style="155" customWidth="1"/>
    <col min="18" max="18" width="1.8515625" style="155" customWidth="1"/>
    <col min="19" max="19" width="9.57421875" style="155" customWidth="1"/>
    <col min="20" max="20" width="11.140625" style="155" customWidth="1"/>
    <col min="21" max="21" width="1.421875" style="155" customWidth="1"/>
    <col min="22" max="22" width="10.8515625" style="155" customWidth="1"/>
    <col min="23" max="16384" width="11.421875" style="155" customWidth="1"/>
  </cols>
  <sheetData>
    <row r="1" spans="8:25" ht="33.75" customHeight="1">
      <c r="H1" s="571"/>
      <c r="I1" s="571"/>
      <c r="V1" s="173" t="s">
        <v>276</v>
      </c>
      <c r="W1" s="192"/>
      <c r="X1" s="192"/>
      <c r="Y1" s="192"/>
    </row>
    <row r="2" spans="1:20" ht="30.75" customHeight="1">
      <c r="A2" s="573" t="s">
        <v>133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9" ht="14.25" customHeight="1">
      <c r="A3" s="141"/>
      <c r="B3" s="141"/>
      <c r="C3" s="141"/>
      <c r="D3" s="141"/>
      <c r="E3" s="141"/>
      <c r="F3" s="141"/>
      <c r="G3" s="141"/>
      <c r="H3" s="571"/>
      <c r="I3" s="571"/>
    </row>
    <row r="4" spans="1:20" ht="27" customHeight="1">
      <c r="A4" s="142"/>
      <c r="B4" s="142"/>
      <c r="C4" s="142"/>
      <c r="D4" s="142"/>
      <c r="E4" s="142"/>
      <c r="F4" s="142"/>
      <c r="G4" s="142"/>
      <c r="H4" s="572" t="s">
        <v>134</v>
      </c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2" ht="43.5" customHeight="1">
      <c r="A5" s="156"/>
      <c r="B5" s="574" t="s">
        <v>135</v>
      </c>
      <c r="C5" s="575"/>
      <c r="D5" s="576"/>
      <c r="E5" s="143" t="s">
        <v>136</v>
      </c>
      <c r="F5" s="143" t="s">
        <v>137</v>
      </c>
      <c r="G5" s="143" t="s">
        <v>138</v>
      </c>
      <c r="H5" s="143" t="s">
        <v>139</v>
      </c>
      <c r="I5" s="143" t="s">
        <v>140</v>
      </c>
      <c r="J5" s="163" t="s">
        <v>214</v>
      </c>
      <c r="K5" s="574" t="s">
        <v>141</v>
      </c>
      <c r="L5" s="575"/>
      <c r="M5" s="576"/>
      <c r="N5" s="574" t="s">
        <v>142</v>
      </c>
      <c r="O5" s="575"/>
      <c r="P5" s="576"/>
      <c r="Q5" s="574" t="s">
        <v>143</v>
      </c>
      <c r="R5" s="575"/>
      <c r="S5" s="576"/>
      <c r="T5" s="574" t="s">
        <v>144</v>
      </c>
      <c r="U5" s="575"/>
      <c r="V5" s="576"/>
    </row>
    <row r="6" spans="1:20" s="167" customFormat="1" ht="36" customHeight="1" hidden="1">
      <c r="A6" s="164" t="s">
        <v>282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2" s="148" customFormat="1" ht="24.75" customHeight="1">
      <c r="A7" s="144" t="s">
        <v>145</v>
      </c>
      <c r="B7" s="195" t="e">
        <f>+J7+K7+N7+Q7+T7</f>
        <v>#REF!</v>
      </c>
      <c r="C7" s="180" t="s">
        <v>285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285</v>
      </c>
      <c r="M7" s="199" t="e">
        <f>+K41</f>
        <v>#REF!</v>
      </c>
      <c r="N7" s="193" t="e">
        <f>+N8-N9</f>
        <v>#REF!</v>
      </c>
      <c r="O7" s="184" t="s">
        <v>285</v>
      </c>
      <c r="P7" s="199" t="e">
        <f>+N41</f>
        <v>#REF!</v>
      </c>
      <c r="Q7" s="193" t="e">
        <f>+Q8-Q9</f>
        <v>#REF!</v>
      </c>
      <c r="R7" s="184" t="s">
        <v>285</v>
      </c>
      <c r="S7" s="199" t="e">
        <f>+Q41</f>
        <v>#REF!</v>
      </c>
      <c r="T7" s="193" t="e">
        <f>+T8-T9</f>
        <v>#REF!</v>
      </c>
      <c r="U7" s="187" t="s">
        <v>285</v>
      </c>
      <c r="V7" s="199" t="e">
        <f>+T41</f>
        <v>#REF!</v>
      </c>
    </row>
    <row r="8" spans="1:22" s="159" customFormat="1" ht="24.75" customHeight="1">
      <c r="A8" s="157" t="s">
        <v>146</v>
      </c>
      <c r="B8" s="196" t="e">
        <f aca="true" t="shared" si="0" ref="B8:B18">+J8+K8+N8+Q8+T8</f>
        <v>#REF!</v>
      </c>
      <c r="C8" s="181" t="s">
        <v>285</v>
      </c>
      <c r="D8" s="198" t="e">
        <f aca="true" t="shared" si="1" ref="D8:D39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285</v>
      </c>
      <c r="M8" s="200" t="e">
        <f aca="true" t="shared" si="2" ref="M8:M39">+K42</f>
        <v>#REF!</v>
      </c>
      <c r="N8" s="194" t="e">
        <f>+#REF!*1000</f>
        <v>#REF!</v>
      </c>
      <c r="O8" s="182" t="s">
        <v>285</v>
      </c>
      <c r="P8" s="200" t="e">
        <f aca="true" t="shared" si="3" ref="P8:P39">+N42</f>
        <v>#REF!</v>
      </c>
      <c r="Q8" s="194" t="e">
        <f>+#REF!*1000</f>
        <v>#REF!</v>
      </c>
      <c r="R8" s="182" t="s">
        <v>285</v>
      </c>
      <c r="S8" s="200" t="e">
        <f aca="true" t="shared" si="4" ref="S8:S39">+Q42</f>
        <v>#REF!</v>
      </c>
      <c r="T8" s="194" t="e">
        <f>+#REF!*1000</f>
        <v>#REF!</v>
      </c>
      <c r="U8" s="188" t="s">
        <v>285</v>
      </c>
      <c r="V8" s="200" t="e">
        <f aca="true" t="shared" si="5" ref="V8:V39">+T42</f>
        <v>#REF!</v>
      </c>
    </row>
    <row r="9" spans="1:22" s="159" customFormat="1" ht="24.75" customHeight="1">
      <c r="A9" s="157" t="s">
        <v>147</v>
      </c>
      <c r="B9" s="196" t="e">
        <f t="shared" si="0"/>
        <v>#REF!</v>
      </c>
      <c r="C9" s="181" t="s">
        <v>285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285</v>
      </c>
      <c r="M9" s="200" t="e">
        <f t="shared" si="2"/>
        <v>#REF!</v>
      </c>
      <c r="N9" s="194" t="e">
        <f>0.9*N10</f>
        <v>#REF!</v>
      </c>
      <c r="O9" s="182" t="s">
        <v>285</v>
      </c>
      <c r="P9" s="200" t="e">
        <f t="shared" si="3"/>
        <v>#REF!</v>
      </c>
      <c r="Q9" s="194" t="e">
        <f>0.9*Q10</f>
        <v>#REF!</v>
      </c>
      <c r="R9" s="182" t="s">
        <v>285</v>
      </c>
      <c r="S9" s="200" t="e">
        <f t="shared" si="4"/>
        <v>#REF!</v>
      </c>
      <c r="T9" s="194" t="e">
        <f>0.9*T10</f>
        <v>#REF!</v>
      </c>
      <c r="U9" s="188" t="s">
        <v>285</v>
      </c>
      <c r="V9" s="200" t="e">
        <f t="shared" si="5"/>
        <v>#REF!</v>
      </c>
    </row>
    <row r="10" spans="1:22" s="159" customFormat="1" ht="24.75" customHeight="1">
      <c r="A10" s="157" t="s">
        <v>148</v>
      </c>
      <c r="B10" s="196" t="e">
        <f t="shared" si="0"/>
        <v>#REF!</v>
      </c>
      <c r="C10" s="181" t="s">
        <v>285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285</v>
      </c>
      <c r="M10" s="200" t="e">
        <f t="shared" si="2"/>
        <v>#REF!</v>
      </c>
      <c r="N10" s="194" t="e">
        <f>+#REF!*1000</f>
        <v>#REF!</v>
      </c>
      <c r="O10" s="182" t="s">
        <v>285</v>
      </c>
      <c r="P10" s="200" t="e">
        <f t="shared" si="3"/>
        <v>#REF!</v>
      </c>
      <c r="Q10" s="194" t="e">
        <f>+#REF!*1000</f>
        <v>#REF!</v>
      </c>
      <c r="R10" s="182" t="s">
        <v>285</v>
      </c>
      <c r="S10" s="200" t="e">
        <f t="shared" si="4"/>
        <v>#REF!</v>
      </c>
      <c r="T10" s="194" t="e">
        <f>+#REF!*1000</f>
        <v>#REF!</v>
      </c>
      <c r="U10" s="188" t="s">
        <v>285</v>
      </c>
      <c r="V10" s="200" t="e">
        <f t="shared" si="5"/>
        <v>#REF!</v>
      </c>
    </row>
    <row r="11" spans="1:22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2" s="148" customFormat="1" ht="24.75" customHeight="1">
      <c r="A12" s="150" t="s">
        <v>149</v>
      </c>
      <c r="B12" s="565">
        <f t="shared" si="0"/>
        <v>-11500</v>
      </c>
      <c r="C12" s="566"/>
      <c r="D12" s="567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568">
        <v>-1500</v>
      </c>
      <c r="L12" s="569"/>
      <c r="M12" s="570"/>
      <c r="N12" s="568">
        <v>-2000</v>
      </c>
      <c r="O12" s="569"/>
      <c r="P12" s="570"/>
      <c r="Q12" s="568">
        <v>-2500</v>
      </c>
      <c r="R12" s="569"/>
      <c r="S12" s="570"/>
      <c r="T12" s="568">
        <v>-2500</v>
      </c>
      <c r="U12" s="569"/>
      <c r="V12" s="570"/>
    </row>
    <row r="13" spans="1:22" s="159" customFormat="1" ht="24.75" customHeight="1" hidden="1">
      <c r="A13" s="157" t="s">
        <v>150</v>
      </c>
      <c r="B13" s="177">
        <f t="shared" si="0"/>
        <v>0</v>
      </c>
      <c r="C13" s="181" t="s">
        <v>285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285</v>
      </c>
      <c r="M13" s="175">
        <f t="shared" si="2"/>
        <v>0</v>
      </c>
      <c r="N13" s="179"/>
      <c r="O13" s="182" t="s">
        <v>285</v>
      </c>
      <c r="P13" s="175">
        <f t="shared" si="3"/>
        <v>0</v>
      </c>
      <c r="Q13" s="179"/>
      <c r="R13" s="182" t="s">
        <v>285</v>
      </c>
      <c r="S13" s="175">
        <f t="shared" si="4"/>
        <v>0</v>
      </c>
      <c r="T13" s="179"/>
      <c r="U13" s="188" t="s">
        <v>285</v>
      </c>
      <c r="V13" s="189">
        <f t="shared" si="5"/>
        <v>0</v>
      </c>
    </row>
    <row r="14" spans="1:22" s="159" customFormat="1" ht="24.75" customHeight="1" hidden="1">
      <c r="A14" s="157" t="s">
        <v>151</v>
      </c>
      <c r="B14" s="177">
        <f t="shared" si="0"/>
        <v>0</v>
      </c>
      <c r="C14" s="181" t="s">
        <v>285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285</v>
      </c>
      <c r="M14" s="175">
        <f t="shared" si="2"/>
        <v>0</v>
      </c>
      <c r="N14" s="179"/>
      <c r="O14" s="182" t="s">
        <v>285</v>
      </c>
      <c r="P14" s="175">
        <f t="shared" si="3"/>
        <v>0</v>
      </c>
      <c r="Q14" s="179"/>
      <c r="R14" s="182" t="s">
        <v>285</v>
      </c>
      <c r="S14" s="175">
        <f t="shared" si="4"/>
        <v>0</v>
      </c>
      <c r="T14" s="179"/>
      <c r="U14" s="188" t="s">
        <v>285</v>
      </c>
      <c r="V14" s="189">
        <f t="shared" si="5"/>
        <v>0</v>
      </c>
    </row>
    <row r="15" spans="1:22" s="148" customFormat="1" ht="24.75" customHeight="1">
      <c r="A15" s="150" t="s">
        <v>152</v>
      </c>
      <c r="B15" s="565">
        <f t="shared" si="0"/>
        <v>-34086</v>
      </c>
      <c r="C15" s="566"/>
      <c r="D15" s="567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568">
        <v>-6950</v>
      </c>
      <c r="L15" s="569"/>
      <c r="M15" s="570"/>
      <c r="N15" s="568">
        <v>-6452</v>
      </c>
      <c r="O15" s="569"/>
      <c r="P15" s="570"/>
      <c r="Q15" s="568">
        <v>-7109</v>
      </c>
      <c r="R15" s="569"/>
      <c r="S15" s="570"/>
      <c r="T15" s="568">
        <v>-8451</v>
      </c>
      <c r="U15" s="569"/>
      <c r="V15" s="570"/>
    </row>
    <row r="16" spans="1:22" s="159" customFormat="1" ht="24.75" customHeight="1" hidden="1">
      <c r="A16" s="157" t="s">
        <v>150</v>
      </c>
      <c r="B16" s="177">
        <f t="shared" si="0"/>
        <v>0</v>
      </c>
      <c r="C16" s="181" t="s">
        <v>285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285</v>
      </c>
      <c r="M16" s="175">
        <f t="shared" si="2"/>
        <v>0</v>
      </c>
      <c r="N16" s="179"/>
      <c r="O16" s="182" t="s">
        <v>285</v>
      </c>
      <c r="P16" s="175">
        <f t="shared" si="3"/>
        <v>0</v>
      </c>
      <c r="Q16" s="179"/>
      <c r="R16" s="182" t="s">
        <v>285</v>
      </c>
      <c r="S16" s="175">
        <f t="shared" si="4"/>
        <v>0</v>
      </c>
      <c r="T16" s="179"/>
      <c r="U16" s="188" t="s">
        <v>285</v>
      </c>
      <c r="V16" s="189">
        <f t="shared" si="5"/>
        <v>0</v>
      </c>
    </row>
    <row r="17" spans="1:22" s="159" customFormat="1" ht="24.75" customHeight="1" hidden="1">
      <c r="A17" s="157" t="s">
        <v>151</v>
      </c>
      <c r="B17" s="177">
        <f t="shared" si="0"/>
        <v>0</v>
      </c>
      <c r="C17" s="181" t="s">
        <v>285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285</v>
      </c>
      <c r="M17" s="175">
        <f t="shared" si="2"/>
        <v>0</v>
      </c>
      <c r="N17" s="179"/>
      <c r="O17" s="182" t="s">
        <v>285</v>
      </c>
      <c r="P17" s="175">
        <f t="shared" si="3"/>
        <v>0</v>
      </c>
      <c r="Q17" s="179"/>
      <c r="R17" s="182" t="s">
        <v>285</v>
      </c>
      <c r="S17" s="175">
        <f t="shared" si="4"/>
        <v>0</v>
      </c>
      <c r="T17" s="179"/>
      <c r="U17" s="188" t="s">
        <v>285</v>
      </c>
      <c r="V17" s="189">
        <f t="shared" si="5"/>
        <v>0</v>
      </c>
    </row>
    <row r="18" spans="1:22" s="148" customFormat="1" ht="24.75" customHeight="1">
      <c r="A18" s="150" t="s">
        <v>153</v>
      </c>
      <c r="B18" s="565">
        <f t="shared" si="0"/>
        <v>32038</v>
      </c>
      <c r="C18" s="566"/>
      <c r="D18" s="567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568">
        <v>5700</v>
      </c>
      <c r="L18" s="569"/>
      <c r="M18" s="570"/>
      <c r="N18" s="568">
        <v>6270</v>
      </c>
      <c r="O18" s="569"/>
      <c r="P18" s="570"/>
      <c r="Q18" s="568">
        <v>6717</v>
      </c>
      <c r="R18" s="569"/>
      <c r="S18" s="570"/>
      <c r="T18" s="568">
        <v>6851</v>
      </c>
      <c r="U18" s="569"/>
      <c r="V18" s="570"/>
    </row>
    <row r="19" spans="1:22" s="159" customFormat="1" ht="24.75" customHeight="1" hidden="1">
      <c r="A19" s="157" t="s">
        <v>154</v>
      </c>
      <c r="B19" s="177">
        <f>+SUM(J19:T19)</f>
        <v>0</v>
      </c>
      <c r="C19" s="181" t="s">
        <v>285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285</v>
      </c>
      <c r="M19" s="175">
        <f t="shared" si="2"/>
        <v>0</v>
      </c>
      <c r="N19" s="179"/>
      <c r="O19" s="182" t="s">
        <v>285</v>
      </c>
      <c r="P19" s="175">
        <f t="shared" si="3"/>
        <v>0</v>
      </c>
      <c r="Q19" s="179"/>
      <c r="R19" s="182" t="s">
        <v>285</v>
      </c>
      <c r="S19" s="175">
        <f t="shared" si="4"/>
        <v>0</v>
      </c>
      <c r="T19" s="179"/>
      <c r="U19" s="188" t="s">
        <v>285</v>
      </c>
      <c r="V19" s="189">
        <f t="shared" si="5"/>
        <v>0</v>
      </c>
    </row>
    <row r="20" spans="1:22" s="159" customFormat="1" ht="24.75" customHeight="1" hidden="1">
      <c r="A20" s="157" t="s">
        <v>155</v>
      </c>
      <c r="B20" s="177">
        <f>+SUM(J20:T20)</f>
        <v>0</v>
      </c>
      <c r="C20" s="181" t="s">
        <v>285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285</v>
      </c>
      <c r="M20" s="175">
        <f t="shared" si="2"/>
        <v>0</v>
      </c>
      <c r="N20" s="179"/>
      <c r="O20" s="182" t="s">
        <v>285</v>
      </c>
      <c r="P20" s="175">
        <f t="shared" si="3"/>
        <v>0</v>
      </c>
      <c r="Q20" s="179"/>
      <c r="R20" s="182" t="s">
        <v>285</v>
      </c>
      <c r="S20" s="175">
        <f t="shared" si="4"/>
        <v>0</v>
      </c>
      <c r="T20" s="179"/>
      <c r="U20" s="188" t="s">
        <v>285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156</v>
      </c>
      <c r="B22" s="196" t="e">
        <f aca="true" t="shared" si="6" ref="B22:B39">+J22+K22+N22+Q22+T22</f>
        <v>#REF!</v>
      </c>
      <c r="C22" s="181" t="s">
        <v>285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285</v>
      </c>
      <c r="M22" s="200" t="e">
        <f t="shared" si="2"/>
        <v>#REF!</v>
      </c>
      <c r="N22" s="194" t="e">
        <f>+N7+N12+N15+N18</f>
        <v>#REF!</v>
      </c>
      <c r="O22" s="182" t="s">
        <v>285</v>
      </c>
      <c r="P22" s="200" t="e">
        <f t="shared" si="3"/>
        <v>#REF!</v>
      </c>
      <c r="Q22" s="194" t="e">
        <f>+Q7+Q12+Q15+Q18</f>
        <v>#REF!</v>
      </c>
      <c r="R22" s="182" t="s">
        <v>285</v>
      </c>
      <c r="S22" s="200" t="e">
        <f t="shared" si="4"/>
        <v>#REF!</v>
      </c>
      <c r="T22" s="194" t="e">
        <f>+T7+T12+T15+T18</f>
        <v>#REF!</v>
      </c>
      <c r="U22" s="188" t="s">
        <v>285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157</v>
      </c>
      <c r="B24" s="196" t="e">
        <f t="shared" si="6"/>
        <v>#REF!</v>
      </c>
      <c r="C24" s="181" t="s">
        <v>285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285</v>
      </c>
      <c r="M24" s="200" t="e">
        <f t="shared" si="2"/>
        <v>#REF!</v>
      </c>
      <c r="N24" s="194" t="e">
        <f>+N26+N27+N30+N35-3600</f>
        <v>#REF!</v>
      </c>
      <c r="O24" s="182" t="s">
        <v>285</v>
      </c>
      <c r="P24" s="200" t="e">
        <f t="shared" si="3"/>
        <v>#REF!</v>
      </c>
      <c r="Q24" s="194" t="e">
        <f>+Q26+Q27+Q30+Q35-3600</f>
        <v>#REF!</v>
      </c>
      <c r="R24" s="182" t="s">
        <v>285</v>
      </c>
      <c r="S24" s="200" t="e">
        <f t="shared" si="4"/>
        <v>#REF!</v>
      </c>
      <c r="T24" s="194" t="e">
        <f>+T26+T27+T30+T35-3600</f>
        <v>#REF!</v>
      </c>
      <c r="U24" s="188" t="s">
        <v>285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158</v>
      </c>
      <c r="B26" s="196" t="e">
        <f t="shared" si="6"/>
        <v>#REF!</v>
      </c>
      <c r="C26" s="181" t="s">
        <v>285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285</v>
      </c>
      <c r="M26" s="200" t="e">
        <f t="shared" si="2"/>
        <v>#REF!</v>
      </c>
      <c r="N26" s="194" t="e">
        <f>+#REF!*1000-1000</f>
        <v>#REF!</v>
      </c>
      <c r="O26" s="182" t="s">
        <v>285</v>
      </c>
      <c r="P26" s="200" t="e">
        <f t="shared" si="3"/>
        <v>#REF!</v>
      </c>
      <c r="Q26" s="194" t="e">
        <f>+#REF!*1000-1100</f>
        <v>#REF!</v>
      </c>
      <c r="R26" s="182" t="s">
        <v>285</v>
      </c>
      <c r="S26" s="200" t="e">
        <f t="shared" si="4"/>
        <v>#REF!</v>
      </c>
      <c r="T26" s="194" t="e">
        <f>+#REF!*1000-1200</f>
        <v>#REF!</v>
      </c>
      <c r="U26" s="188" t="s">
        <v>285</v>
      </c>
      <c r="V26" s="200" t="e">
        <f t="shared" si="5"/>
        <v>#REF!</v>
      </c>
    </row>
    <row r="27" spans="1:22" s="148" customFormat="1" ht="24.75" customHeight="1">
      <c r="A27" s="150" t="s">
        <v>159</v>
      </c>
      <c r="B27" s="565">
        <f t="shared" si="6"/>
        <v>13505</v>
      </c>
      <c r="C27" s="566"/>
      <c r="D27" s="567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568">
        <v>2730</v>
      </c>
      <c r="L27" s="569"/>
      <c r="M27" s="570"/>
      <c r="N27" s="568">
        <v>2839</v>
      </c>
      <c r="O27" s="569"/>
      <c r="P27" s="570"/>
      <c r="Q27" s="568">
        <v>2924</v>
      </c>
      <c r="R27" s="569"/>
      <c r="S27" s="570"/>
      <c r="T27" s="568">
        <v>3012</v>
      </c>
      <c r="U27" s="569"/>
      <c r="V27" s="570"/>
    </row>
    <row r="28" spans="1:22" s="159" customFormat="1" ht="24.75" customHeight="1" hidden="1">
      <c r="A28" s="157" t="s">
        <v>160</v>
      </c>
      <c r="B28" s="177">
        <f t="shared" si="6"/>
        <v>0</v>
      </c>
      <c r="C28" s="181" t="s">
        <v>285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285</v>
      </c>
      <c r="M28" s="175">
        <f t="shared" si="2"/>
        <v>0</v>
      </c>
      <c r="N28" s="179"/>
      <c r="O28" s="182" t="s">
        <v>285</v>
      </c>
      <c r="P28" s="175">
        <f t="shared" si="3"/>
        <v>0</v>
      </c>
      <c r="Q28" s="179"/>
      <c r="R28" s="182" t="s">
        <v>285</v>
      </c>
      <c r="S28" s="175">
        <f t="shared" si="4"/>
        <v>0</v>
      </c>
      <c r="T28" s="179"/>
      <c r="U28" s="188" t="s">
        <v>285</v>
      </c>
      <c r="V28" s="189">
        <f t="shared" si="5"/>
        <v>0</v>
      </c>
    </row>
    <row r="29" spans="1:22" s="159" customFormat="1" ht="24.75" customHeight="1" hidden="1">
      <c r="A29" s="157" t="s">
        <v>161</v>
      </c>
      <c r="B29" s="177">
        <f t="shared" si="6"/>
        <v>0</v>
      </c>
      <c r="C29" s="181" t="s">
        <v>285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285</v>
      </c>
      <c r="M29" s="175">
        <f t="shared" si="2"/>
        <v>0</v>
      </c>
      <c r="N29" s="179"/>
      <c r="O29" s="182" t="s">
        <v>285</v>
      </c>
      <c r="P29" s="175">
        <f t="shared" si="3"/>
        <v>0</v>
      </c>
      <c r="Q29" s="179"/>
      <c r="R29" s="182" t="s">
        <v>285</v>
      </c>
      <c r="S29" s="175">
        <f t="shared" si="4"/>
        <v>0</v>
      </c>
      <c r="T29" s="179"/>
      <c r="U29" s="188" t="s">
        <v>285</v>
      </c>
      <c r="V29" s="189">
        <f t="shared" si="5"/>
        <v>0</v>
      </c>
    </row>
    <row r="30" spans="1:22" s="148" customFormat="1" ht="24.75" customHeight="1">
      <c r="A30" s="150" t="s">
        <v>162</v>
      </c>
      <c r="B30" s="565">
        <f t="shared" si="6"/>
        <v>7900</v>
      </c>
      <c r="C30" s="566"/>
      <c r="D30" s="567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568">
        <v>1700</v>
      </c>
      <c r="L30" s="569"/>
      <c r="M30" s="570"/>
      <c r="N30" s="568">
        <v>1900</v>
      </c>
      <c r="O30" s="569"/>
      <c r="P30" s="570"/>
      <c r="Q30" s="568">
        <v>1700</v>
      </c>
      <c r="R30" s="569"/>
      <c r="S30" s="570"/>
      <c r="T30" s="568">
        <v>1800</v>
      </c>
      <c r="U30" s="569"/>
      <c r="V30" s="570"/>
    </row>
    <row r="31" spans="1:22" s="159" customFormat="1" ht="24.75" customHeight="1" hidden="1">
      <c r="A31" s="157" t="s">
        <v>160</v>
      </c>
      <c r="B31" s="177">
        <f t="shared" si="6"/>
        <v>0</v>
      </c>
      <c r="C31" s="181" t="s">
        <v>285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285</v>
      </c>
      <c r="M31" s="175">
        <f t="shared" si="2"/>
        <v>0</v>
      </c>
      <c r="N31" s="179"/>
      <c r="O31" s="182" t="s">
        <v>285</v>
      </c>
      <c r="P31" s="175">
        <f t="shared" si="3"/>
        <v>0</v>
      </c>
      <c r="Q31" s="179"/>
      <c r="R31" s="182" t="s">
        <v>285</v>
      </c>
      <c r="S31" s="175">
        <f t="shared" si="4"/>
        <v>0</v>
      </c>
      <c r="T31" s="179"/>
      <c r="U31" s="188" t="s">
        <v>285</v>
      </c>
      <c r="V31" s="189">
        <f t="shared" si="5"/>
        <v>0</v>
      </c>
    </row>
    <row r="32" spans="1:22" s="159" customFormat="1" ht="24.75" customHeight="1" hidden="1">
      <c r="A32" s="157" t="s">
        <v>161</v>
      </c>
      <c r="B32" s="177">
        <f t="shared" si="6"/>
        <v>0</v>
      </c>
      <c r="C32" s="181" t="s">
        <v>285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285</v>
      </c>
      <c r="M32" s="175">
        <f t="shared" si="2"/>
        <v>0</v>
      </c>
      <c r="N32" s="179"/>
      <c r="O32" s="182" t="s">
        <v>285</v>
      </c>
      <c r="P32" s="175">
        <f t="shared" si="3"/>
        <v>0</v>
      </c>
      <c r="Q32" s="179"/>
      <c r="R32" s="182" t="s">
        <v>285</v>
      </c>
      <c r="S32" s="175">
        <f t="shared" si="4"/>
        <v>0</v>
      </c>
      <c r="T32" s="179"/>
      <c r="U32" s="188" t="s">
        <v>285</v>
      </c>
      <c r="V32" s="189">
        <f t="shared" si="5"/>
        <v>0</v>
      </c>
    </row>
    <row r="33" spans="1:22" s="148" customFormat="1" ht="24.75" customHeight="1" hidden="1">
      <c r="A33" s="150" t="s">
        <v>163</v>
      </c>
      <c r="B33" s="177">
        <f t="shared" si="6"/>
        <v>0</v>
      </c>
      <c r="C33" s="181" t="s">
        <v>285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285</v>
      </c>
      <c r="M33" s="175">
        <f t="shared" si="2"/>
        <v>0</v>
      </c>
      <c r="N33" s="179"/>
      <c r="O33" s="182" t="s">
        <v>285</v>
      </c>
      <c r="P33" s="175">
        <f t="shared" si="3"/>
        <v>0</v>
      </c>
      <c r="Q33" s="179"/>
      <c r="R33" s="182" t="s">
        <v>285</v>
      </c>
      <c r="S33" s="175">
        <f t="shared" si="4"/>
        <v>0</v>
      </c>
      <c r="T33" s="179"/>
      <c r="U33" s="188" t="s">
        <v>285</v>
      </c>
      <c r="V33" s="189">
        <f t="shared" si="5"/>
        <v>0</v>
      </c>
    </row>
    <row r="34" spans="1:22" s="148" customFormat="1" ht="24.75" customHeight="1" hidden="1">
      <c r="A34" s="150" t="s">
        <v>164</v>
      </c>
      <c r="B34" s="177">
        <f t="shared" si="6"/>
        <v>0</v>
      </c>
      <c r="C34" s="181" t="s">
        <v>285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285</v>
      </c>
      <c r="M34" s="175">
        <f t="shared" si="2"/>
        <v>0</v>
      </c>
      <c r="N34" s="179"/>
      <c r="O34" s="182" t="s">
        <v>285</v>
      </c>
      <c r="P34" s="175">
        <f t="shared" si="3"/>
        <v>0</v>
      </c>
      <c r="Q34" s="179"/>
      <c r="R34" s="182" t="s">
        <v>285</v>
      </c>
      <c r="S34" s="175">
        <f t="shared" si="4"/>
        <v>0</v>
      </c>
      <c r="T34" s="179"/>
      <c r="U34" s="188" t="s">
        <v>285</v>
      </c>
      <c r="V34" s="189">
        <f t="shared" si="5"/>
        <v>0</v>
      </c>
    </row>
    <row r="35" spans="1:22" s="148" customFormat="1" ht="24.75" customHeight="1">
      <c r="A35" s="150" t="s">
        <v>200</v>
      </c>
      <c r="B35" s="565">
        <f t="shared" si="6"/>
        <v>10400</v>
      </c>
      <c r="C35" s="566"/>
      <c r="D35" s="567"/>
      <c r="E35" s="151"/>
      <c r="F35" s="161"/>
      <c r="G35" s="161"/>
      <c r="H35" s="161"/>
      <c r="I35" s="161"/>
      <c r="J35" s="152">
        <v>1200</v>
      </c>
      <c r="K35" s="568">
        <v>2000</v>
      </c>
      <c r="L35" s="569"/>
      <c r="M35" s="570"/>
      <c r="N35" s="568">
        <v>2200</v>
      </c>
      <c r="O35" s="569"/>
      <c r="P35" s="570"/>
      <c r="Q35" s="568">
        <v>2500</v>
      </c>
      <c r="R35" s="569"/>
      <c r="S35" s="570"/>
      <c r="T35" s="568">
        <v>2500</v>
      </c>
      <c r="U35" s="569"/>
      <c r="V35" s="570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165</v>
      </c>
      <c r="B37" s="565">
        <f t="shared" si="6"/>
        <v>-12500</v>
      </c>
      <c r="C37" s="566"/>
      <c r="D37" s="567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568">
        <v>-2500</v>
      </c>
      <c r="L37" s="569"/>
      <c r="M37" s="570"/>
      <c r="N37" s="568">
        <v>-2500</v>
      </c>
      <c r="O37" s="569"/>
      <c r="P37" s="570"/>
      <c r="Q37" s="568">
        <v>-2500</v>
      </c>
      <c r="R37" s="569"/>
      <c r="S37" s="570"/>
      <c r="T37" s="568">
        <v>-2500</v>
      </c>
      <c r="U37" s="569"/>
      <c r="V37" s="570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166</v>
      </c>
      <c r="B39" s="203" t="e">
        <f t="shared" si="6"/>
        <v>#REF!</v>
      </c>
      <c r="C39" s="190" t="s">
        <v>285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285</v>
      </c>
      <c r="M39" s="201" t="e">
        <f t="shared" si="2"/>
        <v>#REF!</v>
      </c>
      <c r="N39" s="204" t="e">
        <f>+N22+N24+N37</f>
        <v>#REF!</v>
      </c>
      <c r="O39" s="183" t="s">
        <v>285</v>
      </c>
      <c r="P39" s="201" t="e">
        <f t="shared" si="3"/>
        <v>#REF!</v>
      </c>
      <c r="Q39" s="204" t="e">
        <f>+Q22+Q24+Q37</f>
        <v>#REF!</v>
      </c>
      <c r="R39" s="183" t="s">
        <v>285</v>
      </c>
      <c r="S39" s="201" t="e">
        <f t="shared" si="4"/>
        <v>#REF!</v>
      </c>
      <c r="T39" s="204" t="e">
        <f>+T22+T24+T37</f>
        <v>#REF!</v>
      </c>
      <c r="U39" s="191" t="s">
        <v>285</v>
      </c>
      <c r="V39" s="201" t="e">
        <f t="shared" si="5"/>
        <v>#REF!</v>
      </c>
    </row>
    <row r="40" spans="1:20" s="172" customFormat="1" ht="36" customHeight="1" hidden="1">
      <c r="A40" s="176" t="s">
        <v>283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285</v>
      </c>
      <c r="M40" s="176"/>
      <c r="N40" s="176"/>
      <c r="O40" s="176"/>
      <c r="P40" s="176"/>
      <c r="Q40" s="176"/>
      <c r="R40" s="176"/>
      <c r="S40" s="176"/>
      <c r="T40" s="176"/>
    </row>
    <row r="41" spans="1:20" s="148" customFormat="1" ht="24.75" customHeight="1" hidden="1">
      <c r="A41" s="144" t="s">
        <v>145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285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0" s="159" customFormat="1" ht="24.75" customHeight="1" hidden="1">
      <c r="A42" s="157" t="s">
        <v>146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285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0" s="159" customFormat="1" ht="24.75" customHeight="1" hidden="1">
      <c r="A43" s="157" t="s">
        <v>147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285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0" s="159" customFormat="1" ht="24.75" customHeight="1" hidden="1">
      <c r="A44" s="157" t="s">
        <v>148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285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0" s="159" customFormat="1" ht="15" customHeight="1" hidden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285</v>
      </c>
      <c r="M45" s="152"/>
      <c r="N45" s="152"/>
      <c r="O45" s="152"/>
      <c r="P45" s="152"/>
      <c r="Q45" s="152"/>
      <c r="R45" s="152"/>
      <c r="S45" s="152"/>
      <c r="T45" s="152"/>
    </row>
    <row r="46" spans="1:20" s="148" customFormat="1" ht="35.25" customHeight="1" hidden="1">
      <c r="A46" s="150" t="s">
        <v>149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285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0" s="159" customFormat="1" ht="24.75" customHeight="1" hidden="1">
      <c r="A47" s="157" t="s">
        <v>150</v>
      </c>
      <c r="B47" s="149">
        <f aca="true" t="shared" si="7" ref="B47:B73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285</v>
      </c>
      <c r="M47" s="152"/>
      <c r="N47" s="152"/>
      <c r="O47" s="152"/>
      <c r="P47" s="152"/>
      <c r="Q47" s="152"/>
      <c r="R47" s="152"/>
      <c r="S47" s="152"/>
      <c r="T47" s="152"/>
    </row>
    <row r="48" spans="1:20" s="159" customFormat="1" ht="24.75" customHeight="1" hidden="1">
      <c r="A48" s="157" t="s">
        <v>151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285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customHeight="1" hidden="1">
      <c r="A49" s="150" t="s">
        <v>152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285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customHeight="1" hidden="1">
      <c r="A50" s="157" t="s">
        <v>150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285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customHeight="1" hidden="1">
      <c r="A51" s="157" t="s">
        <v>151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285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customHeight="1" hidden="1">
      <c r="A52" s="150" t="s">
        <v>153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285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customHeight="1" hidden="1">
      <c r="A53" s="157" t="s">
        <v>154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285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customHeight="1" hidden="1">
      <c r="A54" s="157" t="s">
        <v>155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285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customHeight="1" hidden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285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customHeight="1" hidden="1">
      <c r="A56" s="153" t="s">
        <v>156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285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customHeight="1" hidden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285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customHeight="1" hidden="1">
      <c r="A58" s="153" t="s">
        <v>157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285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customHeight="1" hidden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285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customHeight="1" hidden="1">
      <c r="A60" s="150" t="s">
        <v>158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285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customHeight="1" hidden="1">
      <c r="A61" s="150" t="s">
        <v>159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285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customHeight="1" hidden="1">
      <c r="A62" s="157" t="s">
        <v>160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285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customHeight="1" hidden="1">
      <c r="A63" s="157" t="s">
        <v>161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285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customHeight="1" hidden="1">
      <c r="A64" s="150" t="s">
        <v>162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285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customHeight="1" hidden="1">
      <c r="A65" s="157" t="s">
        <v>160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285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customHeight="1" hidden="1">
      <c r="A66" s="157" t="s">
        <v>161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285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customHeight="1" hidden="1">
      <c r="A67" s="150" t="s">
        <v>163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285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customHeight="1" hidden="1">
      <c r="A68" s="150" t="s">
        <v>164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285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customHeight="1" hidden="1">
      <c r="A69" s="150" t="s">
        <v>200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285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customHeight="1" hidden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285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customHeight="1" hidden="1">
      <c r="A71" s="150" t="s">
        <v>165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285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customHeight="1" hidden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285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customHeight="1" hidden="1">
      <c r="A73" s="153" t="s">
        <v>166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285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t="16.5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285</v>
      </c>
      <c r="M74" s="162"/>
      <c r="N74" s="162"/>
      <c r="O74" s="162"/>
      <c r="P74" s="162"/>
      <c r="Q74" s="162"/>
      <c r="R74" s="162"/>
      <c r="S74" s="162"/>
      <c r="T74" s="162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T5:V5"/>
    <mergeCell ref="B5:D5"/>
    <mergeCell ref="K5:M5"/>
    <mergeCell ref="N5:P5"/>
    <mergeCell ref="Q5:S5"/>
    <mergeCell ref="H3:I3"/>
    <mergeCell ref="H1:I1"/>
    <mergeCell ref="H4:T4"/>
    <mergeCell ref="A2:T2"/>
    <mergeCell ref="Q12:S12"/>
    <mergeCell ref="Q15:S15"/>
    <mergeCell ref="Q18:S18"/>
    <mergeCell ref="N12:P12"/>
    <mergeCell ref="N15:P15"/>
    <mergeCell ref="B15:D15"/>
    <mergeCell ref="B18:D18"/>
    <mergeCell ref="K37:M37"/>
    <mergeCell ref="N37:P37"/>
    <mergeCell ref="Q37:S37"/>
    <mergeCell ref="N18:P18"/>
    <mergeCell ref="B27:D27"/>
    <mergeCell ref="T12:V12"/>
    <mergeCell ref="T15:V15"/>
    <mergeCell ref="B37:D37"/>
    <mergeCell ref="T37:V37"/>
    <mergeCell ref="B12:D12"/>
    <mergeCell ref="K12:M12"/>
    <mergeCell ref="K15:M15"/>
    <mergeCell ref="T18:V18"/>
    <mergeCell ref="K27:M27"/>
    <mergeCell ref="N27:P27"/>
    <mergeCell ref="Q27:S27"/>
    <mergeCell ref="T27:V27"/>
    <mergeCell ref="K18:M18"/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WELCOME</cp:lastModifiedBy>
  <cp:lastPrinted>2020-06-18T09:08:18Z</cp:lastPrinted>
  <dcterms:created xsi:type="dcterms:W3CDTF">2008-09-24T14:33:07Z</dcterms:created>
  <dcterms:modified xsi:type="dcterms:W3CDTF">2020-06-23T02:51:14Z</dcterms:modified>
  <cp:category/>
  <cp:version/>
  <cp:contentType/>
  <cp:contentStatus/>
</cp:coreProperties>
</file>